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<sst xmlns="http://schemas.openxmlformats.org/spreadsheetml/2006/main" count="9463" uniqueCount="2590">
  <si>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</si>
  <si>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</si>
  <si>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</si>
  <si>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</si>
  <si>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</si>
  <si>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</si>
  <si>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</si>
  <si>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</si>
  <si>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</si>
  <si>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</si>
  <si>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</si>
  <si>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</si>
  <si>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</si>
  <si>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</si>
  <si>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</si>
  <si>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</si>
  <si>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</si>
  <si>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</si>
  <si>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</si>
  <si>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</si>
  <si>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</si>
  <si>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</si>
  <si>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</si>
  <si>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</si>
  <si>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</si>
  <si>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</si>
  <si>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</si>
  <si>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</si>
  <si>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</si>
  <si>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</si>
  <si>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</si>
  <si>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</si>
  <si>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</si>
  <si>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</si>
  <si>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</si>
  <si>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</si>
  <si>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</si>
  <si>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</si>
  <si>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</si>
  <si>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</si>
  <si>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</si>
  <si>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</si>
  <si>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</si>
  <si>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</si>
  <si>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</si>
  <si>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</si>
  <si>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</si>
  <si>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</si>
  <si>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</si>
  <si>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</si>
  <si>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</si>
  <si>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</si>
  <si>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</si>
  <si>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</si>
  <si>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</si>
  <si>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</si>
  <si>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</si>
  <si>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</si>
  <si>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</si>
  <si>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</si>
  <si>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</si>
  <si>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</si>
  <si>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</si>
  <si>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</si>
  <si>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</si>
  <si>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</si>
  <si>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</si>
  <si>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</si>
  <si>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</si>
  <si>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</si>
  <si>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</si>
  <si>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</si>
  <si>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</si>
  <si>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</si>
  <si>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</si>
  <si>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</si>
  <si>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</si>
  <si>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</si>
  <si>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</si>
  <si>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</si>
  <si>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</si>
  <si>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</si>
  <si>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</si>
  <si>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</si>
  <si>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</si>
  <si>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</si>
  <si>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</si>
  <si>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</si>
  <si>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</si>
  <si>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</si>
  <si>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</si>
  <si>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</si>
  <si>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</si>
  <si>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</si>
  <si>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</si>
  <si>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</si>
  <si>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</si>
  <si>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</si>
  <si>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</si>
  <si>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</si>
  <si>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</si>
  <si>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</si>
  <si>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</si>
  <si>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</si>
  <si>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</si>
  <si>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</si>
  <si>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</si>
  <si>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</si>
  <si>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</si>
  <si>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</si>
  <si>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</si>
  <si>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</si>
  <si>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</si>
  <si>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</si>
  <si>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</si>
  <si>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</si>
  <si>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</si>
  <si>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</si>
  <si>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</si>
  <si>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</si>
  <si>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</si>
  <si>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</si>
  <si>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</si>
  <si>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</si>
  <si>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</si>
  <si>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</si>
  <si>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</si>
  <si>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</si>
  <si>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</si>
  <si>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</si>
  <si>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</si>
  <si>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</si>
  <si>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</si>
  <si>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</si>
  <si>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</si>
  <si>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</si>
  <si>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</si>
  <si>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</si>
  <si>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</si>
  <si>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</si>
  <si>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</si>
  <si>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</si>
  <si>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</si>
  <si>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</si>
  <si>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</si>
  <si>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</si>
  <si>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</si>
  <si>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</si>
  <si>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</si>
  <si>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</si>
  <si>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</si>
  <si>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</si>
  <si>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</si>
  <si>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</si>
  <si>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</si>
  <si>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</si>
  <si>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</si>
  <si>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</si>
  <si>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</si>
  <si>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</si>
  <si>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</si>
  <si>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</si>
  <si>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</si>
  <si>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</si>
  <si>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</si>
  <si>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</si>
  <si>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</si>
  <si>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</si>
  <si>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</si>
  <si>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</si>
  <si>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</si>
  <si>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</si>
  <si>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</si>
  <si>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</si>
  <si>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</si>
  <si>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</si>
  <si>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</si>
  <si>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</si>
  <si>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</si>
  <si>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</si>
  <si>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</si>
  <si>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</si>
  <si>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</si>
  <si>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</si>
  <si>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</si>
  <si>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</si>
  <si>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</si>
  <si>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</si>
  <si>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</si>
  <si>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</si>
  <si>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</si>
  <si>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</si>
  <si>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</si>
  <si>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</si>
  <si>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</si>
  <si>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</si>
  <si>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</si>
  <si>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</si>
  <si>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</si>
  <si>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</si>
  <si>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</si>
  <si>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</si>
  <si>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</si>
  <si>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</si>
  <si>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</si>
  <si>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</si>
  <si>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</si>
  <si>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</si>
  <si>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</si>
  <si>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</si>
  <si>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</si>
  <si>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</si>
  <si>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</si>
  <si>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</si>
  <si>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</si>
  <si>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</si>
  <si>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</si>
  <si>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</si>
  <si>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</si>
  <si>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</si>
  <si>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</si>
  <si>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</si>
  <si>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</si>
  <si>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</si>
  <si>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</si>
  <si>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</si>
  <si>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</si>
  <si>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</si>
  <si>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</si>
  <si>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</si>
  <si>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</si>
  <si>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</si>
  <si>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</si>
  <si>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</si>
  <si>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</si>
  <si>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</si>
  <si>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</si>
  <si>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</si>
  <si>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</si>
  <si>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</si>
  <si>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</si>
  <si>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</si>
  <si>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</si>
  <si>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</si>
  <si>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</si>
  <si>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</si>
  <si>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</si>
  <si>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</si>
  <si>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</si>
  <si>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</si>
  <si>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</si>
  <si>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</si>
  <si>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</si>
  <si>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</si>
  <si>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</si>
  <si>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</si>
  <si>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</si>
  <si>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</si>
  <si>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</si>
  <si>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</si>
  <si>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</si>
  <si>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</si>
  <si>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</si>
  <si>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</si>
  <si>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</si>
  <si>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</si>
  <si>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</si>
  <si>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</si>
  <si>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</si>
  <si>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</si>
  <si>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</si>
  <si>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</si>
  <si>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</si>
  <si>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</si>
  <si>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</si>
  <si>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</si>
  <si>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</si>
  <si>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</si>
  <si>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</si>
  <si>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</si>
  <si>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</si>
  <si>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</si>
  <si>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</si>
  <si>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</si>
  <si>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</si>
  <si>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</si>
  <si>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</si>
  <si>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</si>
  <si>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</si>
  <si>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</si>
  <si>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</si>
  <si>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</si>
  <si>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</si>
  <si>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</si>
  <si>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</si>
  <si>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</si>
  <si>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</si>
  <si>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</si>
  <si>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</si>
  <si>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</si>
  <si>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</si>
  <si>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</si>
  <si>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</si>
  <si>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</si>
  <si>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</si>
  <si>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</si>
  <si>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</si>
  <si>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</si>
  <si>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</si>
  <si>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</si>
  <si>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</si>
  <si>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</si>
  <si>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</si>
  <si>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</si>
  <si>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</si>
  <si>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</si>
  <si>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</si>
  <si>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</si>
  <si>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</si>
  <si>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</si>
  <si>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</si>
  <si>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</si>
  <si>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</si>
  <si>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</si>
  <si>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</si>
  <si>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</si>
  <si>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</si>
  <si>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</si>
  <si>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</si>
  <si>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</si>
  <si>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</si>
  <si>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</si>
  <si>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</si>
  <si>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</si>
  <si>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</si>
  <si>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</si>
  <si>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</si>
  <si>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</si>
  <si>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</si>
  <si>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</si>
  <si>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</si>
  <si>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</si>
  <si>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</si>
  <si>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</si>
  <si>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</si>
  <si>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</si>
  <si>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</si>
  <si>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</si>
  <si>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</si>
  <si>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</si>
  <si>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</si>
  <si>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</si>
  <si>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</si>
  <si>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</si>
  <si>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</si>
  <si>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</si>
  <si>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</si>
  <si>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</si>
  <si>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</si>
  <si>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</si>
  <si>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</si>
  <si>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</si>
  <si>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</si>
  <si>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</si>
  <si>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</si>
  <si>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</si>
  <si>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</si>
  <si>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</si>
  <si>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</si>
  <si>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</si>
  <si>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</si>
  <si>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</si>
  <si>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</si>
  <si>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</si>
  <si>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</si>
  <si>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</si>
  <si>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</si>
  <si>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</si>
  <si>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</si>
  <si>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</si>
  <si>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</si>
  <si>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</si>
  <si>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</si>
  <si>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</si>
  <si>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</si>
  <si>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</si>
  <si>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</si>
  <si>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</si>
  <si>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</si>
  <si>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</si>
  <si>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</si>
  <si>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</si>
  <si>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</si>
  <si>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</si>
  <si>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</si>
  <si>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</si>
  <si>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</si>
  <si>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</si>
  <si>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</si>
  <si>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</si>
  <si>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</si>
  <si>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</si>
  <si>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</si>
  <si>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</si>
  <si>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</si>
  <si>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</si>
  <si>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</si>
  <si>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</si>
  <si>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</si>
  <si>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</si>
  <si>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</si>
  <si>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</si>
  <si>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</si>
  <si>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</si>
  <si>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</si>
  <si>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</si>
  <si>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</si>
  <si>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</si>
  <si>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</si>
  <si>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</si>
  <si>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</si>
  <si>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</si>
  <si>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</si>
  <si>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</si>
  <si>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</si>
  <si>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</si>
  <si>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</si>
  <si>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</si>
  <si>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</si>
  <si>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</si>
  <si>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</si>
  <si>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</si>
  <si>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</si>
  <si>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</si>
  <si>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</si>
  <si>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</si>
  <si>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</si>
  <si>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</si>
  <si>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</si>
  <si>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</si>
  <si>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</si>
  <si>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</si>
  <si>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</si>
  <si>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</si>
  <si>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</si>
  <si>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</si>
  <si>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</si>
  <si>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</si>
  <si>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</si>
  <si>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</si>
  <si>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</si>
  <si>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</si>
  <si>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</si>
  <si>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</si>
  <si>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</si>
  <si>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</si>
  <si>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</si>
  <si>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</si>
  <si>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</si>
  <si>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</si>
  <si>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</si>
  <si>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</si>
  <si>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</si>
  <si>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</si>
  <si>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</si>
  <si>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</si>
  <si>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</si>
  <si>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</si>
  <si>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</si>
  <si>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</si>
  <si>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</si>
  <si>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</si>
  <si>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</si>
  <si>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</si>
  <si>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</si>
  <si>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</si>
  <si>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</si>
  <si>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</si>
  <si>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</si>
  <si>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</si>
  <si>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</si>
  <si>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</si>
  <si>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</si>
  <si>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</si>
  <si>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</si>
  <si>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</si>
  <si>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</si>
  <si>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</si>
  <si>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</si>
  <si>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</si>
  <si>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</si>
  <si>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</si>
  <si>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</si>
  <si>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</si>
  <si>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</si>
  <si>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</si>
  <si>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</si>
  <si>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</si>
  <si>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</si>
  <si>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</si>
  <si>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</si>
  <si>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</si>
  <si>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</si>
  <si>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</si>
  <si>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</si>
  <si>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</si>
  <si>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</si>
  <si>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</si>
  <si>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</si>
  <si>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</si>
  <si>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</si>
  <si>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</si>
  <si>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</si>
  <si>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</si>
  <si>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</si>
  <si>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</si>
  <si>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</si>
  <si>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</si>
  <si>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</si>
  <si>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</si>
  <si>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</si>
  <si>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</si>
  <si>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</si>
  <si>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</si>
  <si>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</si>
  <si>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</si>
  <si>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</si>
  <si>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</si>
  <si>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</si>
  <si>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</si>
  <si>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</si>
  <si>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</si>
  <si>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</si>
  <si>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</si>
  <si>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</si>
  <si>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</si>
  <si>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</si>
  <si>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</si>
  <si>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</si>
  <si>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</si>
  <si>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</si>
  <si>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</si>
  <si>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</si>
  <si>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</si>
  <si>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</si>
  <si>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</si>
  <si>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</si>
  <si>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</si>
  <si>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</si>
  <si>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</si>
  <si>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</si>
  <si>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</si>
  <si>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</si>
  <si>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</si>
  <si>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</si>
  <si>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</si>
  <si>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</si>
  <si>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</si>
  <si>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</si>
  <si>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</si>
  <si>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</si>
  <si>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</si>
  <si>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</si>
  <si>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</si>
  <si>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</si>
  <si>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</si>
  <si>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</si>
  <si>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</si>
  <si>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</si>
  <si>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</si>
  <si>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</si>
  <si>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</si>
  <si>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</si>
  <si>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</si>
  <si>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</si>
  <si>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</si>
  <si>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</si>
  <si>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</si>
  <si>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</si>
  <si>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</si>
  <si>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</si>
  <si>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</si>
  <si>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</si>
  <si>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</si>
  <si>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</si>
  <si>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</si>
  <si>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</si>
  <si>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</si>
  <si>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</si>
  <si>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</si>
  <si>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</si>
  <si>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</si>
  <si>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</si>
  <si>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</si>
  <si>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</si>
  <si>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</si>
  <si>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</si>
  <si>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</si>
  <si>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</si>
  <si>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</si>
  <si>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</si>
  <si>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</si>
  <si>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</si>
  <si>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</si>
  <si>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</si>
  <si>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</si>
  <si>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</si>
  <si>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</si>
  <si>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</si>
  <si>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</si>
  <si>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</si>
  <si>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</si>
  <si>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</si>
  <si>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</si>
  <si>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</si>
  <si>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</si>
  <si>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</si>
  <si>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</si>
  <si>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</si>
  <si>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</si>
  <si>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</si>
  <si>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</si>
  <si>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</si>
  <si>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</si>
  <si>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</si>
  <si>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</si>
  <si>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</si>
  <si>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</si>
  <si>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</si>
  <si>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</si>
  <si>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</si>
  <si>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</si>
  <si>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</si>
  <si>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</si>
  <si>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</si>
  <si>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</si>
  <si>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</si>
  <si>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</si>
  <si>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</si>
  <si>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</si>
  <si>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</si>
  <si>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</si>
  <si>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</si>
  <si>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</si>
  <si>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</si>
  <si>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</si>
  <si>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</si>
  <si>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</si>
  <si>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</si>
  <si>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</si>
  <si>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</si>
  <si>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</si>
  <si>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</si>
  <si>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</si>
  <si>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</si>
  <si>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</si>
  <si>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</si>
  <si>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</si>
  <si>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</si>
  <si>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</si>
  <si>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</si>
  <si>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</si>
  <si>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</si>
  <si>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</si>
  <si>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</si>
  <si>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</si>
  <si>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</si>
  <si>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</si>
  <si>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</si>
  <si>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</si>
  <si>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</si>
  <si>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</si>
  <si>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</si>
  <si>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</si>
  <si>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</si>
  <si>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</si>
  <si>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</si>
  <si>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</si>
  <si>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</si>
  <si>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</si>
  <si>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</si>
  <si>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</si>
  <si>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</si>
  <si>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</si>
  <si>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</si>
  <si>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</si>
  <si>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</si>
  <si>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</si>
  <si>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</si>
  <si>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</si>
  <si>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</si>
  <si>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</si>
  <si>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</si>
  <si>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</si>
  <si>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</si>
  <si>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</si>
  <si>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</si>
  <si>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</si>
  <si>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</si>
  <si>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</si>
  <si>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</si>
  <si>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</si>
  <si>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</si>
  <si>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</si>
  <si>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</si>
  <si>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</si>
  <si>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</si>
  <si>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</si>
  <si>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</si>
  <si>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</si>
  <si>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</si>
  <si>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</si>
  <si>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</si>
  <si>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</si>
  <si>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</si>
  <si>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</si>
  <si>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</si>
  <si>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</si>
  <si>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</si>
  <si>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</si>
  <si>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</si>
  <si>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</si>
  <si>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</si>
  <si>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</si>
  <si>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</si>
  <si>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</si>
  <si>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</si>
  <si>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</si>
  <si>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</si>
  <si>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</si>
  <si>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</si>
  <si>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</si>
  <si>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</si>
  <si>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</si>
  <si>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</si>
  <si>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</si>
  <si>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</si>
  <si>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</si>
  <si>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</si>
  <si>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</si>
  <si>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</si>
  <si>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</si>
  <si>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</si>
  <si>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</si>
  <si>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</si>
  <si>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</si>
  <si>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</si>
  <si>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</si>
  <si>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</si>
  <si>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</si>
  <si>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</si>
  <si>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</si>
  <si>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</si>
  <si>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</si>
  <si>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</si>
  <si>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</si>
  <si>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</si>
  <si>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</si>
  <si>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</si>
  <si>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</si>
  <si>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</si>
  <si>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</si>
  <si>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</si>
  <si>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</si>
  <si>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</si>
  <si>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</si>
  <si>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</si>
  <si>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</si>
  <si>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</si>
  <si>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</si>
  <si>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</si>
  <si>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</si>
  <si>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</si>
  <si>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</si>
  <si>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</si>
  <si>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</si>
  <si>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</si>
  <si>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</si>
  <si>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</si>
  <si>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</si>
  <si>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</si>
  <si>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</si>
  <si>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</si>
  <si>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</si>
  <si>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</si>
  <si>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</si>
  <si>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</si>
  <si>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</si>
  <si>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</si>
  <si>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</si>
  <si>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</si>
  <si>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</si>
  <si>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</si>
  <si>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</si>
  <si>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</si>
  <si>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</si>
  <si>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</si>
  <si>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</si>
  <si>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</si>
  <si>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</si>
  <si>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</si>
  <si>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</si>
  <si>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</si>
  <si>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</si>
  <si>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</si>
  <si>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</si>
  <si>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</si>
  <si>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</si>
  <si>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</si>
  <si>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</si>
  <si>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</si>
  <si>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</si>
  <si>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</si>
  <si>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</si>
  <si>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</si>
  <si>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</si>
  <si>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</si>
  <si>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</si>
  <si>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</si>
  <si>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</si>
  <si>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</si>
  <si>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</si>
  <si>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</si>
  <si>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</si>
  <si>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</si>
  <si>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</si>
  <si>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</si>
  <si>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</si>
  <si>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</si>
  <si>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</si>
  <si>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</si>
  <si>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</si>
  <si>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</si>
  <si>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</si>
  <si>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</si>
  <si>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</si>
  <si>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</si>
  <si>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</si>
  <si>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</si>
  <si>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</si>
  <si>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</si>
  <si>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</si>
  <si>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</si>
  <si>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</si>
  <si>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</si>
  <si>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</si>
  <si>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</si>
  <si>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</si>
  <si>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</si>
  <si>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</si>
  <si>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</si>
  <si>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</si>
  <si>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</si>
  <si>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</si>
  <si>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</si>
  <si>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</si>
  <si>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</si>
  <si>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</si>
  <si>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</si>
  <si>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</si>
  <si>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</si>
  <si>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</si>
  <si>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</si>
  <si>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</si>
  <si>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</si>
  <si>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</si>
  <si>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</si>
  <si>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</si>
  <si>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</si>
  <si>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</si>
  <si>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</si>
  <si>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</si>
  <si>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</si>
  <si>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</si>
  <si>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</si>
  <si>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</si>
  <si>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</si>
  <si>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</si>
  <si>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</si>
  <si>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</si>
  <si>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</si>
  <si>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</si>
  <si>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</si>
  <si>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</si>
  <si>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</si>
  <si>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</si>
  <si>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</si>
  <si>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</si>
  <si>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</si>
  <si>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</si>
  <si>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</si>
  <si>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</si>
  <si>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</si>
  <si>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</si>
  <si>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</si>
  <si>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</si>
  <si>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</si>
  <si>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</si>
  <si>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</si>
  <si>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</si>
  <si>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</si>
  <si>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</si>
  <si>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</si>
  <si>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</si>
  <si>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</si>
  <si>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</si>
  <si>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</si>
  <si>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</si>
  <si>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</si>
  <si>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</si>
  <si>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</si>
  <si>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</si>
  <si>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</si>
  <si>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</si>
  <si>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</si>
  <si>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</si>
  <si>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</si>
  <si>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</si>
  <si>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</si>
  <si>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</si>
  <si>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</si>
  <si>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</si>
  <si>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</si>
  <si>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</si>
  <si>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</si>
  <si>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</si>
  <si>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</si>
  <si>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</si>
  <si>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</si>
  <si>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</si>
  <si>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</si>
  <si>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</si>
  <si>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</si>
  <si>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</si>
  <si>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</si>
  <si>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</si>
  <si>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</si>
  <si>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</si>
  <si>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</si>
  <si>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</si>
  <si>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</si>
  <si>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</si>
  <si>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</si>
  <si>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</si>
  <si>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</si>
  <si>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</si>
  <si>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</si>
  <si>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</si>
  <si>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</si>
  <si>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</si>
  <si>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</si>
  <si>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</si>
  <si>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</si>
  <si>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</si>
  <si>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</si>
  <si>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</si>
  <si>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</si>
  <si>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</si>
  <si>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</si>
  <si>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</si>
  <si>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</si>
  <si>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</si>
  <si>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</si>
  <si>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</si>
  <si>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</si>
  <si>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</si>
  <si>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</si>
  <si>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</si>
  <si>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</si>
  <si>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</si>
  <si>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</si>
  <si>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</si>
  <si>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</si>
  <si>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</si>
  <si>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</si>
  <si>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</si>
  <si>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</si>
  <si>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</si>
  <si>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</si>
  <si>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</si>
  <si>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</si>
  <si>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</si>
  <si>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</si>
  <si>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</si>
  <si>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</si>
  <si>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</si>
  <si>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</si>
  <si>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</si>
  <si>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</si>
  <si>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</si>
  <si>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</si>
  <si>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</si>
  <si>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</si>
  <si>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</si>
  <si>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</si>
  <si>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</si>
  <si>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</si>
  <si>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</si>
  <si>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</si>
  <si>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</si>
  <si>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</si>
  <si>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</si>
  <si>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</si>
  <si>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</si>
  <si>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</si>
  <si>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</si>
  <si>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</si>
  <si>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</si>
  <si>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</si>
  <si>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</si>
  <si>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</si>
  <si>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</si>
  <si>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</si>
  <si>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</si>
  <si>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</si>
  <si>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</si>
  <si>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</si>
  <si>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</si>
  <si>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</si>
  <si>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</si>
  <si>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</si>
  <si>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</si>
  <si>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</si>
  <si>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</si>
  <si>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</si>
  <si>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</si>
  <si>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</si>
  <si>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</si>
  <si>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</si>
  <si>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</si>
  <si>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</si>
  <si>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</si>
  <si>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</si>
  <si>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</si>
  <si>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</si>
  <si>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</si>
  <si>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</si>
  <si>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</si>
  <si>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</si>
  <si>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</si>
  <si>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</si>
  <si>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</si>
  <si>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</si>
  <si>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</si>
  <si>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</si>
  <si>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</si>
  <si>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</si>
  <si>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</si>
  <si>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</si>
  <si>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</si>
  <si>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</si>
  <si>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</si>
  <si>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</si>
  <si>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</si>
  <si>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</si>
  <si>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</si>
  <si>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</si>
  <si>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</si>
  <si>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</si>
  <si>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</si>
  <si>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</si>
  <si>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</si>
  <si>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</si>
  <si>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</si>
  <si>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</si>
  <si>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</si>
  <si>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</si>
  <si>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</si>
  <si>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</si>
  <si>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</si>
  <si>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</si>
  <si>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</si>
  <si>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</si>
  <si>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</si>
  <si>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</si>
  <si>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</si>
  <si>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</si>
  <si>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</si>
  <si>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</si>
  <si>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</si>
  <si>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</si>
  <si>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</si>
  <si>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</si>
  <si>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</si>
  <si>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</si>
  <si>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</si>
  <si>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</si>
  <si>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</si>
  <si>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</si>
  <si>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</si>
  <si>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</si>
  <si>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</si>
  <si>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</si>
  <si>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</si>
  <si>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</si>
  <si>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</si>
  <si>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</si>
  <si>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</si>
  <si>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</si>
  <si>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</si>
  <si>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</si>
  <si>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</si>
  <si>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</si>
  <si>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</si>
  <si>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</si>
  <si>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</si>
  <si>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</si>
  <si>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</si>
  <si>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</si>
  <si>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</si>
  <si>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</si>
  <si>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</si>
  <si>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</si>
  <si>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</si>
  <si>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</si>
  <si>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</si>
  <si>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ЦСХВС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</si>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</sst>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DA33D-18C8-34AA-E074-73A124DC230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15EF7-1411-10FC-CBBC-1A99316D645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ИМУП «ПОСЖИЛКОМСЕРВИС»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87</v>
      </c>
      <c r="F8" s="825"/>
      <c r="G8" s="467" t="s">
        <v>85</v>
      </c>
      <c r="H8" s="467" t="s">
        <v>86</v>
      </c>
      <c r="I8" s="416" t="s">
        <v>84</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F8F7F-25A3-F8D8-7262-C1159A986C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FFE38-32FC-741A-E702-508F62C995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42D2F-72AD-6993-913E-95AE35917A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A47F3-B22F-A78A-67D8-45603AD83A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A877E-750C-CB24-709C-285BD95191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00305-B8D3-CF9E-41B9-16B4E8E44D4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F2A0A-FF78-3AAB-EEAC-F67EF109E88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FC5A4-1C21-137B-147F-9D2900B22D2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0D10F-1FF4-A1A2-4E7C-9E40B9388E2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ИМУП «ПОСЖИЛКОМСЕРВИС»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87</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64C48A-B869-18A2-FBAE-E837BFF6DC0C}" mc:Ignorable="x14ac xr xr2 xr3">
  <sheetPr>
    <tabColor rgb="FFCCCCFF"/>
  </sheetPr>
  <dimension ref="A1:Q79"/>
  <sheetViews>
    <sheetView topLeftCell="C1" showGridLines="0" zoomScale="90" workbookViewId="0" tabSelected="1">
      <selection activeCell="F66" sqref="F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2024</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18A1E39-11DF-A108-A5D9-AB46882A741A}"/>
    <hyperlink ref="H17" location="Титульный!H9" display="Как заполнить?" tooltip="Помощь по работе с полями отчётной формы" xr:uid="{505B33CF-49BA-7DDD-4268-BBAC723AFADE}"/>
    <hyperlink ref="H39" location="Титульный!H9" display="Как заполнить?" tooltip="Помощь по работе с полями отчётной формы" xr:uid="{0C54DD43-6A03-454E-9EC8-C711137E1CF8}"/>
    <hyperlink ref="H62" location="Титульный!H9" display="Как заполнить?" tooltip="Помощь по работе с полями отчётной формы" xr:uid="{BC0379E6-6AF5-A75A-50DB-2DB8F85C79B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D5107-9ABC-68F8-0FA3-37165B43022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ИМУП «ПОСЖИЛКОМСЕРВИС»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87</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5C3AD-2B34-67BC-441D-EA852BAFFB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1F37A-C4BF-1642-A95D-3407954735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65CCD-9BE6-9528-58D1-AE9849C267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2DC97-1718-8623-AAA4-4CF8085AC79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768A2-53CB-E14F-7DA1-39FBD8612F7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87</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A449E-4828-7446-94D9-D3B4CCB76E6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81DBE-AD4E-697B-7D86-9A84937FA9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D53B1-3A5F-785F-F50C-93000DE199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9A685-86A4-72EB-F556-ACE10E87CE2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FB7FC-8787-29D3-BD11-83735E6734D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Рабочий поселок Искателей(11811111)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9BF35-D837-ABD3-3F01-0937D764C91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BB5FF-1F4C-5028-BFBA-FB493043E25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A3D34-D2B5-7FFA-17F3-48293B0B88F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2690E-4602-C403-731A-0221A6744AB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ИМУП «ПОСЖИЛКОМСЕРВИС»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Холодное водоснабжение. Питьевая вода</v>
      </c>
      <c r="J25" s="2129"/>
      <c r="AF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299</v>
      </c>
      <c r="F28" s="2372"/>
      <c r="G28" s="2372"/>
      <c r="H28" s="1647"/>
      <c r="I28" s="1647"/>
      <c r="J28" s="2129"/>
      <c r="AF28" s="1633">
        <v>11</v>
      </c>
    </row>
    <row customHeight="1" ht="24">
      <c r="E29" s="1648" t="s">
        <v>87</v>
      </c>
      <c r="F29" s="1655" t="s">
        <v>301</v>
      </c>
      <c r="G29" s="1655" t="s">
        <v>565</v>
      </c>
      <c r="H29" s="1655" t="s">
        <v>302</v>
      </c>
      <c r="I29" s="1655" t="s">
        <v>302</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551</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551</v>
      </c>
      <c r="H32" s="559"/>
      <c r="I32" s="559"/>
      <c r="J32" s="291" t="str">
        <f>FHD_NOTE_P_3</f>
        <v/>
      </c>
      <c r="K32" s="1638" t="str">
        <f>IF((LEN(E32)-LEN(SUBSTITUTE(E32,".","")))/LEN(".")=1,"p","")</f>
        <v>p</v>
      </c>
      <c r="AF32" s="1633">
        <v>11</v>
      </c>
    </row>
    <row customHeight="1" ht="11.25" hidden="1">
      <c r="A33" s="2373" t="s">
        <v>567</v>
      </c>
      <c r="D33" s="1640"/>
      <c r="E33" s="548" t="str">
        <f>FHD_NUM_P_4</f>
        <v/>
      </c>
      <c r="F33" s="1526" t="str">
        <f>FHD_P_4</f>
        <v/>
      </c>
      <c r="G33" s="1880" t="s">
        <v>551</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570</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572</v>
      </c>
      <c r="C47" s="1638"/>
      <c r="D47" s="577"/>
      <c r="E47" s="548" t="str">
        <f>FHD_NUM_P_11</f>
        <v/>
      </c>
      <c r="F47" s="1526" t="str">
        <f>FHD_P_11</f>
        <v/>
      </c>
      <c r="G47" s="1880" t="s">
        <v>551</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573</v>
      </c>
      <c r="C48" s="1638"/>
      <c r="D48" s="1640"/>
      <c r="E48" s="548" t="str">
        <f>FHD_NUM_P_12</f>
        <v>2.3</v>
      </c>
      <c r="F48" s="1526" t="str">
        <f>FHD_P_12</f>
        <v>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551</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575</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551</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577</v>
      </c>
      <c r="C72" s="1638"/>
      <c r="D72" s="1640"/>
      <c r="E72" s="548" t="str">
        <f>FHD_NUM_P_34</f>
        <v/>
      </c>
      <c r="F72" s="1882" t="str">
        <f>FHD_P_34</f>
        <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578</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579</v>
      </c>
      <c r="C82" s="737"/>
      <c r="D82" s="735"/>
      <c r="E82" s="548" t="str">
        <f>FHD_NUM_P_44</f>
        <v>7</v>
      </c>
      <c r="F82" s="1882" t="str">
        <f>FHD_P_44</f>
        <v>Объём поднятой воды</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580</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hidden="1">
      <c r="A99" s="2373" t="s">
        <v>584</v>
      </c>
      <c r="C99" s="1638"/>
      <c r="D99" s="1640"/>
      <c r="E99" s="548" t="str">
        <f>FHD_NUM_P_61</f>
        <v/>
      </c>
      <c r="F99" s="1882" t="str">
        <f>FHD_P_61</f>
        <v/>
      </c>
      <c r="G99" s="1880" t="s">
        <v>555</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585</v>
      </c>
      <c r="G101" s="574"/>
      <c r="H101" s="575"/>
      <c r="I101" s="575"/>
      <c r="J101" s="1006" t="s">
        <v>586</v>
      </c>
      <c r="K101" s="545"/>
      <c r="AF101" s="1633">
        <v>0</v>
      </c>
    </row>
    <row s="1368" customFormat="1" customHeight="1" ht="18.75" hidden="1">
      <c r="A102" s="2373"/>
      <c r="C102" s="1638"/>
      <c r="D102" s="1640"/>
      <c r="E102" s="548" t="str">
        <f>FHD_NUM_P_62</f>
        <v/>
      </c>
      <c r="F102" s="1882" t="str">
        <f>FHD_P_62</f>
        <v/>
      </c>
      <c r="G102" s="1879" t="s">
        <v>555</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582</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587</v>
      </c>
      <c r="D104" s="1640"/>
      <c r="E104" s="548" t="str">
        <f>FHD_NUM_P_64</f>
        <v/>
      </c>
      <c r="F104" s="1882" t="str">
        <f>FHD_P_64</f>
        <v/>
      </c>
      <c r="G104" s="1879" t="s">
        <v>582</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582</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hidden="1">
      <c r="A113" s="991" t="s">
        <v>590</v>
      </c>
      <c r="D113" s="1640"/>
      <c r="E113" s="548" t="str">
        <f>FHD_NUM_P_73</f>
        <v/>
      </c>
      <c r="F113" s="1882" t="str">
        <f>FHD_P_73</f>
        <v/>
      </c>
      <c r="G113" s="972" t="s">
        <v>589</v>
      </c>
      <c r="H113" s="970"/>
      <c r="I113" s="970"/>
      <c r="J113" s="291" t="str">
        <f>FHD_NOTE_P_73</f>
        <v/>
      </c>
      <c r="K113" s="545"/>
      <c r="AF113" s="1633">
        <v>0</v>
      </c>
    </row>
    <row customHeight="1" ht="33.75">
      <c r="A114" s="991" t="s">
        <v>591</v>
      </c>
      <c r="D114" s="1640"/>
      <c r="E114" s="548" t="str">
        <f>FHD_NUM_P_74</f>
        <v>13</v>
      </c>
      <c r="F114" s="1882" t="str">
        <f>FHD_P_74</f>
        <v>Удельный расход электрической энергии на подачу воды в сеть</v>
      </c>
      <c r="G114" s="1878" t="s">
        <v>592</v>
      </c>
      <c r="H114" s="579"/>
      <c r="I114" s="579"/>
      <c r="J114" s="291" t="str">
        <f>FHD_NOTE_P_74</f>
        <v/>
      </c>
      <c r="K114" s="545"/>
      <c r="AF114" s="1633">
        <v>0</v>
      </c>
    </row>
    <row s="1637" customFormat="1" customHeight="1" ht="18.75">
      <c r="A115" s="2375" t="s">
        <v>593</v>
      </c>
      <c r="B115" s="912"/>
      <c r="C115" s="737"/>
      <c r="D115" s="735"/>
      <c r="E115" s="548" t="str">
        <f>FHD_NUM_P_75</f>
        <v>14</v>
      </c>
      <c r="F115" s="1882" t="str">
        <f>FHD_P_75</f>
        <v>Расход воды на собственные нужды, в том числе:</v>
      </c>
      <c r="G115" s="1878" t="s">
        <v>557</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557</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557</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596</v>
      </c>
      <c r="D120" s="1640"/>
      <c r="E120" s="548" t="str">
        <f>FHD_NUM_P_78</f>
        <v/>
      </c>
      <c r="F120" s="1882" t="str">
        <f>FHD_P_78</f>
        <v/>
      </c>
      <c r="G120" s="1879" t="s">
        <v>559</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585</v>
      </c>
      <c r="G122" s="574"/>
      <c r="H122" s="575"/>
      <c r="I122" s="575"/>
      <c r="J122" s="1006" t="s">
        <v>597</v>
      </c>
      <c r="K122" s="545"/>
      <c r="AF122" s="1633">
        <v>0</v>
      </c>
    </row>
    <row customHeight="1" ht="22.5" hidden="1">
      <c r="A123" s="2373"/>
      <c r="D123" s="1640"/>
      <c r="E123" s="548" t="str">
        <f>FHD_NUM_P_79</f>
        <v/>
      </c>
      <c r="F123" s="1882" t="str">
        <f>FHD_P_79</f>
        <v/>
      </c>
      <c r="G123" s="1880" t="s">
        <v>561</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585</v>
      </c>
      <c r="G125" s="574"/>
      <c r="H125" s="575"/>
      <c r="I125" s="575"/>
      <c r="J125" s="1006" t="s">
        <v>598</v>
      </c>
      <c r="K125" s="545"/>
      <c r="AF125" s="1633">
        <v>0</v>
      </c>
    </row>
    <row customHeight="1" ht="22.5" hidden="1">
      <c r="A126" s="2373"/>
      <c r="D126" s="1640"/>
      <c r="E126" s="548" t="str">
        <f>FHD_NUM_P_80</f>
        <v/>
      </c>
      <c r="F126" s="1882" t="str">
        <f>FHD_P_80</f>
        <v/>
      </c>
      <c r="G126" s="1880" t="s">
        <v>599</v>
      </c>
      <c r="H126" s="559"/>
      <c r="I126" s="559"/>
      <c r="J126" s="291" t="str">
        <f>FHD_NOTE_P_80</f>
        <v/>
      </c>
      <c r="K126" s="545"/>
      <c r="AF126" s="1633">
        <v>0</v>
      </c>
    </row>
    <row customHeight="1" ht="18.75" hidden="1">
      <c r="A127" s="2373"/>
      <c r="D127" s="1640"/>
      <c r="E127" s="548" t="str">
        <f>FHD_NUM_P_81</f>
        <v/>
      </c>
      <c r="F127" s="1882" t="str">
        <f>FHD_P_81</f>
        <v/>
      </c>
      <c r="G127" s="1880" t="s">
        <v>600</v>
      </c>
      <c r="H127" s="559"/>
      <c r="I127" s="559"/>
      <c r="J127" s="291" t="str">
        <f>FHD_NOTE_P_81</f>
        <v/>
      </c>
      <c r="K127" s="545"/>
      <c r="AF127" s="1633">
        <v>0</v>
      </c>
    </row>
    <row customHeight="1" ht="18.75" hidden="1">
      <c r="A128" s="2373"/>
      <c r="C128" s="1638" t="s">
        <v>587</v>
      </c>
      <c r="D128" s="1640"/>
      <c r="E128" s="548" t="str">
        <f>FHD_NUM_P_82</f>
        <v/>
      </c>
      <c r="F128" s="1882" t="str">
        <f>FHD_P_82</f>
        <v/>
      </c>
      <c r="G128" s="1880" t="s">
        <v>305</v>
      </c>
      <c r="H128" s="403"/>
      <c r="I128" s="403"/>
      <c r="J128" s="291" t="str">
        <f>FHD_NOTE_P_82</f>
        <v/>
      </c>
      <c r="K128" s="545"/>
      <c r="AF128" s="1633">
        <v>0</v>
      </c>
    </row>
    <row customHeight="1" ht="18.75" hidden="1">
      <c r="A129" s="2373"/>
      <c r="C129" s="1638" t="s">
        <v>587</v>
      </c>
      <c r="D129" s="1640"/>
      <c r="E129" s="548" t="str">
        <f>FHD_NUM_P_83</f>
        <v/>
      </c>
      <c r="F129" s="1526" t="str">
        <f>FHD_P_83</f>
        <v/>
      </c>
      <c r="G129" s="1880" t="s">
        <v>305</v>
      </c>
      <c r="H129" s="403"/>
      <c r="I129" s="403"/>
      <c r="J129" s="291" t="str">
        <f>FHD_NOTE_P_83</f>
        <v/>
      </c>
      <c r="K129" s="545"/>
      <c r="AF129" s="1633">
        <v>0</v>
      </c>
    </row>
    <row customHeight="1" ht="18.75" hidden="1">
      <c r="A130" s="2373"/>
      <c r="C130" s="1638" t="s">
        <v>587</v>
      </c>
      <c r="D130" s="1640"/>
      <c r="E130" s="548" t="str">
        <f>FHD_NUM_P_84</f>
        <v/>
      </c>
      <c r="F130" s="1526" t="str">
        <f>FHD_P_84</f>
        <v/>
      </c>
      <c r="G130" s="1880" t="s">
        <v>305</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E66BB-CFDE-12A6-05AA-7F2FDC90227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ИМУП «ПОСЖИЛКОМСЕРВИС»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87</v>
      </c>
      <c r="E10" s="2129" t="s">
        <v>87</v>
      </c>
      <c r="F10" s="2129"/>
      <c r="G10" s="523" t="s">
        <v>301</v>
      </c>
      <c r="H10" s="2129" t="s">
        <v>87</v>
      </c>
      <c r="I10" s="2129"/>
      <c r="J10" s="523" t="s">
        <v>601</v>
      </c>
      <c r="K10" s="523" t="s">
        <v>602</v>
      </c>
      <c r="L10" s="2129" t="s">
        <v>87</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165E4-5C33-4BC5-D547-8087AB18ED6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618</v>
      </c>
      <c r="J6" s="2309"/>
      <c r="K6" s="2309"/>
      <c r="L6" s="2309"/>
      <c r="M6" s="2309"/>
      <c r="O6" s="558"/>
      <c r="AK6" s="1633">
        <v>55</v>
      </c>
    </row>
    <row customHeight="1" ht="25.2">
      <c r="I7" s="2251" t="str">
        <f>IF(org=0,"Не определено",org)</f>
        <v>ИМУП «ПОСЖИЛКОМСЕРВИС»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619</v>
      </c>
      <c r="I10" s="713"/>
      <c r="J10" s="2369" t="s">
        <v>105</v>
      </c>
      <c r="K10" s="2370"/>
      <c r="L10" s="2031" t="str">
        <f>IF(L9="","",INDEX(DIFFERENTIATION_UNMERGE_VD,MATCH(L9,DIFFERENTIATION_ID_DIFF,0)))</f>
        <v/>
      </c>
      <c r="M10" s="2031" t="str">
        <f>IF(M9="","",INDEX(DIFFERENTIATION_UNMERGE_VD,MATCH(M9,DIFFERENTIATION_ID_DIFF,0)))</f>
        <v>Холодное водоснабжение. Питьевая вода</v>
      </c>
      <c r="O10" s="2129" t="s">
        <v>300</v>
      </c>
      <c r="AK10" s="1633">
        <v>11</v>
      </c>
    </row>
    <row customHeight="1" ht="11.549999999999999">
      <c r="E11" s="2052" t="s">
        <v>620</v>
      </c>
      <c r="I11" s="713"/>
      <c r="J11" s="2369" t="s">
        <v>563</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622</v>
      </c>
      <c r="F13" s="2052" t="s">
        <v>623</v>
      </c>
      <c r="I13" s="2371" t="s">
        <v>299</v>
      </c>
      <c r="J13" s="2372"/>
      <c r="K13" s="2372"/>
      <c r="L13" s="2029"/>
      <c r="M13" s="2069"/>
      <c r="O13" s="2129"/>
      <c r="AK13" s="1633">
        <v>11</v>
      </c>
    </row>
    <row customHeight="1" ht="24">
      <c r="I14" s="2022" t="s">
        <v>87</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5.69999999999999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19.9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7.7">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5.69999999999999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29999999999999">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19.9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19.9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5.69999999999999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5.69999999999999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29999999999999">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29999999999999">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74457-BA62-6C77-95A4-D5BA18686F2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ИМУП «ПОСЖИЛКОМСЕРВИС»</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617</v>
      </c>
      <c r="F9" s="2053" t="s">
        <v>623</v>
      </c>
      <c r="H9" s="378"/>
      <c r="I9" s="2027" t="s">
        <v>87</v>
      </c>
      <c r="J9" s="2028" t="s">
        <v>301</v>
      </c>
      <c r="K9" s="2066" t="s">
        <v>565</v>
      </c>
      <c r="L9" s="2067" t="s">
        <v>302</v>
      </c>
      <c r="M9" s="2391"/>
      <c r="W9" s="1633">
        <v>34</v>
      </c>
    </row>
    <row customHeight="1" ht="35.69999999999999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29999999999999">
      <c r="B12" s="2055" t="s">
        <v>697</v>
      </c>
      <c r="C12" s="2055" t="s">
        <v>698</v>
      </c>
      <c r="D12" s="2054" t="s">
        <v>626</v>
      </c>
      <c r="E12" s="2058" t="s">
        <v>627</v>
      </c>
      <c r="F12" s="2058" t="s">
        <v>627</v>
      </c>
      <c r="H12" s="1690"/>
      <c r="I12" s="2026" t="s">
        <v>89</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D19C9-9F68-9AA4-D0F1-8248609F0EA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703</v>
      </c>
      <c r="F6" s="2309"/>
      <c r="G6" s="2309"/>
      <c r="H6" s="2309"/>
      <c r="I6" s="2309"/>
      <c r="J6" s="558"/>
      <c r="AF6" s="1633">
        <v>30</v>
      </c>
    </row>
    <row customHeight="1" ht="11.549999999999999">
      <c r="E7" s="2251" t="str">
        <f>IF(org=0,"Не определено",org)</f>
        <v>ИМУП «ПОСЖИЛКОМСЕРВИС»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Холодное водоснабжение. Питьевая вода</v>
      </c>
      <c r="J10" s="2129"/>
      <c r="AF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299</v>
      </c>
      <c r="F13" s="2372"/>
      <c r="G13" s="2372"/>
      <c r="H13" s="1553"/>
      <c r="I13" s="1553"/>
      <c r="J13" s="2129"/>
      <c r="AF13" s="1633">
        <v>11</v>
      </c>
    </row>
    <row customHeight="1" ht="24">
      <c r="E14" s="1641" t="s">
        <v>87</v>
      </c>
      <c r="F14" s="1636" t="s">
        <v>301</v>
      </c>
      <c r="G14" s="1636" t="s">
        <v>565</v>
      </c>
      <c r="H14" s="1636" t="s">
        <v>302</v>
      </c>
      <c r="I14" s="1636" t="s">
        <v>302</v>
      </c>
      <c r="J14" s="2129"/>
      <c r="AF14" s="1633">
        <v>23</v>
      </c>
    </row>
    <row customHeight="1" ht="19.95">
      <c r="D15" s="1640"/>
      <c r="E15" s="1632" t="s">
        <v>109</v>
      </c>
      <c r="F15" s="709" t="s">
        <v>704</v>
      </c>
      <c r="G15" s="1648" t="s">
        <v>551</v>
      </c>
      <c r="H15" s="559"/>
      <c r="I15" s="559"/>
      <c r="J15" s="291" t="s">
        <v>705</v>
      </c>
      <c r="K15" s="545" t="s">
        <v>629</v>
      </c>
      <c r="AF15" s="1633">
        <v>19</v>
      </c>
    </row>
    <row customHeight="1" ht="35.699999999999996">
      <c r="D16" s="1640"/>
      <c r="E16" s="1632" t="s">
        <v>110</v>
      </c>
      <c r="F16" s="709" t="s">
        <v>706</v>
      </c>
      <c r="G16" s="1648" t="s">
        <v>551</v>
      </c>
      <c r="H16" s="560">
        <f>SUM(H17,H20:H32)</f>
        <v>0</v>
      </c>
      <c r="I16" s="560">
        <f>SUM(I17,I20,I23,I26,I29:I32)</f>
        <v>0</v>
      </c>
      <c r="J16" s="291" t="s">
        <v>707</v>
      </c>
      <c r="K16" s="545" t="s">
        <v>629</v>
      </c>
      <c r="AF16" s="1633">
        <v>34</v>
      </c>
    </row>
    <row customHeight="1" ht="19.9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5.699999999999996">
      <c r="D19" s="1640"/>
      <c r="E19" s="1666" t="s">
        <v>714</v>
      </c>
      <c r="F19" s="1652" t="s">
        <v>715</v>
      </c>
      <c r="G19" s="1645" t="s">
        <v>551</v>
      </c>
      <c r="H19" s="559"/>
      <c r="I19" s="559"/>
      <c r="J19" s="291"/>
      <c r="K19" s="545"/>
      <c r="AF19" s="1633">
        <v>34</v>
      </c>
    </row>
    <row customHeight="1" ht="19.95">
      <c r="D20" s="1640"/>
      <c r="E20" s="1666" t="s">
        <v>306</v>
      </c>
      <c r="F20" s="956" t="s">
        <v>716</v>
      </c>
      <c r="G20" s="1645" t="s">
        <v>551</v>
      </c>
      <c r="H20" s="559"/>
      <c r="I20" s="559"/>
      <c r="J20" s="291" t="s">
        <v>717</v>
      </c>
      <c r="K20" s="545"/>
      <c r="AF20" s="1633">
        <v>19</v>
      </c>
    </row>
    <row customHeight="1" ht="19.95">
      <c r="D21" s="1640"/>
      <c r="E21" s="1666" t="s">
        <v>718</v>
      </c>
      <c r="F21" s="1652" t="s">
        <v>719</v>
      </c>
      <c r="G21" s="1645" t="s">
        <v>551</v>
      </c>
      <c r="H21" s="559"/>
      <c r="I21" s="559"/>
      <c r="J21" s="291"/>
      <c r="K21" s="545"/>
      <c r="AF21" s="1633">
        <v>19</v>
      </c>
    </row>
    <row customHeight="1" ht="19.9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19.95">
      <c r="D24" s="1640"/>
      <c r="E24" s="1666" t="s">
        <v>724</v>
      </c>
      <c r="F24" s="1652" t="s">
        <v>725</v>
      </c>
      <c r="G24" s="1645" t="s">
        <v>551</v>
      </c>
      <c r="H24" s="559"/>
      <c r="I24" s="559"/>
      <c r="J24" s="291"/>
      <c r="K24" s="545"/>
      <c r="AF24" s="1633">
        <v>19</v>
      </c>
    </row>
    <row customHeight="1" ht="35.69999999999999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19.95">
      <c r="D27" s="1640"/>
      <c r="E27" s="1677" t="s">
        <v>731</v>
      </c>
      <c r="F27" s="1652" t="s">
        <v>732</v>
      </c>
      <c r="G27" s="1656" t="s">
        <v>551</v>
      </c>
      <c r="H27" s="1678"/>
      <c r="I27" s="1678"/>
      <c r="J27" s="291"/>
      <c r="K27" s="545"/>
      <c r="AF27" s="1633">
        <v>19</v>
      </c>
    </row>
    <row customHeight="1" ht="19.95">
      <c r="D28" s="1640"/>
      <c r="E28" s="1677" t="s">
        <v>733</v>
      </c>
      <c r="F28" s="1652" t="s">
        <v>734</v>
      </c>
      <c r="G28" s="1656" t="s">
        <v>551</v>
      </c>
      <c r="H28" s="1678"/>
      <c r="I28" s="1678"/>
      <c r="J28" s="291"/>
      <c r="K28" s="545"/>
      <c r="AF28" s="1633">
        <v>19</v>
      </c>
    </row>
    <row customHeight="1" ht="19.95">
      <c r="D29" s="1640"/>
      <c r="E29" s="1677" t="s">
        <v>735</v>
      </c>
      <c r="F29" s="956" t="s">
        <v>736</v>
      </c>
      <c r="G29" s="1656" t="s">
        <v>551</v>
      </c>
      <c r="H29" s="1678"/>
      <c r="I29" s="1678"/>
      <c r="J29" s="291"/>
      <c r="K29" s="545"/>
      <c r="AF29" s="1633">
        <v>19</v>
      </c>
    </row>
    <row customHeight="1" ht="19.95">
      <c r="D30" s="1640"/>
      <c r="E30" s="1677" t="s">
        <v>737</v>
      </c>
      <c r="F30" s="956" t="s">
        <v>738</v>
      </c>
      <c r="G30" s="1656" t="s">
        <v>551</v>
      </c>
      <c r="H30" s="1678"/>
      <c r="I30" s="1678"/>
      <c r="J30" s="291"/>
      <c r="K30" s="545"/>
      <c r="AF30" s="1633">
        <v>19</v>
      </c>
    </row>
    <row customHeight="1" ht="19.95">
      <c r="D31" s="1640"/>
      <c r="E31" s="1677" t="s">
        <v>739</v>
      </c>
      <c r="F31" s="956" t="s">
        <v>740</v>
      </c>
      <c r="G31" s="1656" t="s">
        <v>551</v>
      </c>
      <c r="H31" s="1678"/>
      <c r="I31" s="1678"/>
      <c r="J31" s="291"/>
      <c r="K31" s="545"/>
      <c r="AF31" s="1633">
        <v>19</v>
      </c>
    </row>
    <row s="1368" customFormat="1" customHeight="1" ht="35.69999999999999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89</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5.69999999999999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5.69999999999999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57F0E-9A75-6AC1-EA37-CD07C955352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774</v>
      </c>
      <c r="F6" s="2250"/>
      <c r="G6" s="2250"/>
      <c r="H6" s="2250"/>
      <c r="I6" s="2250"/>
      <c r="J6" s="558"/>
      <c r="AF6" s="1633">
        <v>32</v>
      </c>
    </row>
    <row customHeight="1" ht="25.2">
      <c r="E7" s="2251" t="str">
        <f>IF(org=0,"Не определено",org)</f>
        <v>ИМУП «ПОСЖИЛКОМСЕРВИС»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Холодное водоснабжение. Питьевая вода</v>
      </c>
      <c r="J10" s="2129"/>
      <c r="AF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299</v>
      </c>
      <c r="F13" s="2372"/>
      <c r="G13" s="2372"/>
      <c r="H13" s="1658"/>
      <c r="I13" s="1658"/>
      <c r="J13" s="2129"/>
      <c r="AF13" s="1633">
        <v>11</v>
      </c>
    </row>
    <row customHeight="1" ht="24">
      <c r="E14" s="1659" t="s">
        <v>87</v>
      </c>
      <c r="F14" s="1662" t="s">
        <v>301</v>
      </c>
      <c r="G14" s="1662" t="s">
        <v>565</v>
      </c>
      <c r="H14" s="1662" t="s">
        <v>302</v>
      </c>
      <c r="I14" s="1662" t="s">
        <v>302</v>
      </c>
      <c r="J14" s="2129"/>
      <c r="AF14" s="1633">
        <v>23</v>
      </c>
    </row>
    <row customHeight="1" ht="19.9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5.699999999999996">
      <c r="D17" s="1640"/>
      <c r="E17" s="1666" t="s">
        <v>708</v>
      </c>
      <c r="F17" s="1669" t="s">
        <v>779</v>
      </c>
      <c r="G17" s="1656" t="s">
        <v>551</v>
      </c>
      <c r="H17" s="559"/>
      <c r="I17" s="559"/>
      <c r="J17" s="291" t="s">
        <v>780</v>
      </c>
      <c r="K17" s="545"/>
      <c r="AF17" s="1633">
        <v>34</v>
      </c>
    </row>
    <row customHeight="1" ht="19.9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5.699999999999996">
      <c r="D20" s="1640"/>
      <c r="E20" s="1666" t="s">
        <v>306</v>
      </c>
      <c r="F20" s="1669" t="s">
        <v>783</v>
      </c>
      <c r="G20" s="1656" t="s">
        <v>551</v>
      </c>
      <c r="H20" s="559"/>
      <c r="I20" s="559"/>
      <c r="J20" s="291"/>
      <c r="K20" s="545"/>
      <c r="AF20" s="1633">
        <v>34</v>
      </c>
    </row>
    <row customHeight="1" ht="48.29999999999999">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5.699999999999996">
      <c r="D23" s="1640"/>
      <c r="E23" s="1666" t="s">
        <v>735</v>
      </c>
      <c r="F23" s="1669" t="s">
        <v>786</v>
      </c>
      <c r="G23" s="1656" t="s">
        <v>551</v>
      </c>
      <c r="H23" s="559"/>
      <c r="I23" s="559"/>
      <c r="J23" s="291"/>
      <c r="K23" s="545"/>
      <c r="AF23" s="1633">
        <v>34</v>
      </c>
    </row>
    <row customHeight="1" ht="35.69999999999999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5.69999999999999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5.69999999999999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802</v>
      </c>
      <c r="G37" s="1656" t="s">
        <v>771</v>
      </c>
      <c r="H37" s="547"/>
      <c r="I37" s="547"/>
      <c r="J37" s="291" t="s">
        <v>772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831F7-A373-519E-EAB3-A0AAEBCDE77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ИМУП «ПОСЖИЛКОМСЕРВИС»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Холодное водоснабжение. Питьевая вода</v>
      </c>
      <c r="J7" s="2396"/>
      <c r="K7" s="2177"/>
      <c r="L7" s="511"/>
      <c r="X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299</v>
      </c>
      <c r="E10" s="2104"/>
      <c r="F10" s="2104"/>
      <c r="G10" s="2104"/>
      <c r="H10" s="2104"/>
      <c r="I10" s="2104"/>
      <c r="J10" s="2105"/>
      <c r="K10" s="2201"/>
      <c r="L10" s="511"/>
      <c r="X10" s="760">
        <v>11</v>
      </c>
    </row>
    <row s="1637" customFormat="1" customHeight="1" ht="24">
      <c r="A11" s="2387"/>
      <c r="B11" s="2387"/>
      <c r="C11" s="659"/>
      <c r="D11" s="705" t="s">
        <v>87</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hidden="1">
      <c r="A13" s="2394" t="s">
        <v>807</v>
      </c>
      <c r="D13" s="955" t="s">
        <v>109</v>
      </c>
      <c r="E13" s="281" t="s">
        <v>808</v>
      </c>
      <c r="F13" s="662" t="s">
        <v>809</v>
      </c>
      <c r="G13" s="559"/>
      <c r="H13" s="663"/>
      <c r="I13" s="559"/>
      <c r="J13" s="663"/>
      <c r="K13" s="291" t="s">
        <v>810</v>
      </c>
      <c r="L13" s="722"/>
      <c r="X13" s="507">
        <v>0</v>
      </c>
    </row>
    <row customHeight="1" ht="22.5" hidden="1">
      <c r="A14" s="2394"/>
      <c r="D14" s="541" t="s">
        <v>110</v>
      </c>
      <c r="E14" s="281" t="s">
        <v>811</v>
      </c>
      <c r="F14" s="662" t="s">
        <v>812</v>
      </c>
      <c r="G14" s="559"/>
      <c r="H14" s="664"/>
      <c r="I14" s="559"/>
      <c r="J14" s="664"/>
      <c r="K14" s="291" t="s">
        <v>813</v>
      </c>
      <c r="L14" s="722"/>
      <c r="X14" s="507">
        <v>0</v>
      </c>
    </row>
    <row s="1637" customFormat="1" customHeight="1" ht="78.75" hidden="1">
      <c r="A15" s="2394"/>
      <c r="B15" s="513"/>
      <c r="D15" s="955" t="s">
        <v>89</v>
      </c>
      <c r="E15" s="709" t="s">
        <v>814</v>
      </c>
      <c r="F15" s="952" t="s">
        <v>305</v>
      </c>
      <c r="G15" s="952" t="s">
        <v>305</v>
      </c>
      <c r="H15" s="108"/>
      <c r="I15" s="952" t="s">
        <v>305</v>
      </c>
      <c r="J15" s="108"/>
      <c r="K15" s="291" t="s">
        <v>815</v>
      </c>
      <c r="L15" s="722"/>
      <c r="X15" s="760">
        <v>0</v>
      </c>
    </row>
    <row s="1637" customFormat="1" customHeight="1" ht="22.5" hidden="1">
      <c r="A16" s="2394"/>
      <c r="B16" s="513"/>
      <c r="D16" s="955" t="s">
        <v>323</v>
      </c>
      <c r="E16" s="956" t="s">
        <v>816</v>
      </c>
      <c r="F16" s="952" t="s">
        <v>817</v>
      </c>
      <c r="G16" s="819"/>
      <c r="H16" s="108"/>
      <c r="I16" s="819"/>
      <c r="J16" s="108"/>
      <c r="K16" s="291"/>
      <c r="L16" s="722"/>
      <c r="X16" s="760">
        <v>0</v>
      </c>
    </row>
    <row s="1637" customFormat="1" customHeight="1" ht="22.5" hidden="1">
      <c r="A17" s="2394"/>
      <c r="B17" s="513"/>
      <c r="D17" s="955" t="s">
        <v>331</v>
      </c>
      <c r="E17" s="956" t="s">
        <v>818</v>
      </c>
      <c r="F17" s="952" t="s">
        <v>819</v>
      </c>
      <c r="G17" s="819"/>
      <c r="H17" s="108"/>
      <c r="I17" s="819"/>
      <c r="J17" s="108"/>
      <c r="K17" s="291"/>
      <c r="L17" s="722"/>
      <c r="X17" s="760">
        <v>0</v>
      </c>
    </row>
    <row s="1637" customFormat="1" customHeight="1" ht="33.75" hidden="1">
      <c r="A18" s="2394"/>
      <c r="B18" s="513"/>
      <c r="D18" s="955" t="s">
        <v>333</v>
      </c>
      <c r="E18" s="956" t="s">
        <v>820</v>
      </c>
      <c r="F18" s="952" t="s">
        <v>570</v>
      </c>
      <c r="G18" s="682"/>
      <c r="H18" s="108"/>
      <c r="I18" s="682"/>
      <c r="J18" s="108"/>
      <c r="K18" s="291"/>
      <c r="L18" s="722"/>
      <c r="X18" s="760">
        <v>0</v>
      </c>
    </row>
    <row customHeight="1" ht="101.25" hidden="1">
      <c r="A19" s="2394"/>
      <c r="D19" s="955" t="s">
        <v>90</v>
      </c>
      <c r="E19" s="281" t="s">
        <v>821</v>
      </c>
      <c r="F19" s="662" t="s">
        <v>545</v>
      </c>
      <c r="G19" s="665"/>
      <c r="H19" s="664"/>
      <c r="I19" s="957"/>
      <c r="J19" s="664"/>
      <c r="K19" s="291" t="s">
        <v>822</v>
      </c>
      <c r="L19" s="722"/>
      <c r="X19" s="507">
        <v>0</v>
      </c>
    </row>
    <row s="1637" customFormat="1" customHeight="1" ht="18.75" hidden="1">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hidden="1">
      <c r="A21" s="2394"/>
      <c r="C21" s="958"/>
      <c r="D21" s="955" t="s">
        <v>756</v>
      </c>
      <c r="E21" s="578" t="s">
        <v>824</v>
      </c>
      <c r="F21" s="952" t="s">
        <v>825</v>
      </c>
      <c r="G21" s="682"/>
      <c r="H21" s="108"/>
      <c r="I21" s="682"/>
      <c r="J21" s="108"/>
      <c r="K21" s="950"/>
      <c r="L21" s="722"/>
      <c r="W21" s="677"/>
      <c r="X21" s="760">
        <v>0</v>
      </c>
    </row>
    <row s="1637" customFormat="1" customHeight="1" ht="33.75" hidden="1">
      <c r="A22" s="2394"/>
      <c r="C22" s="958"/>
      <c r="D22" s="955" t="s">
        <v>759</v>
      </c>
      <c r="E22" s="578" t="s">
        <v>826</v>
      </c>
      <c r="F22" s="952" t="s">
        <v>827</v>
      </c>
      <c r="G22" s="682"/>
      <c r="H22" s="108"/>
      <c r="I22" s="682"/>
      <c r="J22" s="108"/>
      <c r="K22" s="950"/>
      <c r="L22" s="722"/>
      <c r="W22" s="677"/>
      <c r="X22" s="760">
        <v>0</v>
      </c>
    </row>
    <row s="1637" customFormat="1" customHeight="1" ht="22.5" hidden="1">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hidden="1">
      <c r="A24" s="2394"/>
      <c r="C24" s="958"/>
      <c r="D24" s="955" t="s">
        <v>829</v>
      </c>
      <c r="E24" s="578" t="s">
        <v>830</v>
      </c>
      <c r="F24" s="952" t="s">
        <v>831</v>
      </c>
      <c r="G24" s="682"/>
      <c r="H24" s="688"/>
      <c r="I24" s="682"/>
      <c r="J24" s="688"/>
      <c r="K24" s="950"/>
      <c r="L24" s="722"/>
      <c r="W24" s="677"/>
      <c r="X24" s="760">
        <v>0</v>
      </c>
    </row>
    <row s="1637" customFormat="1" customHeight="1" ht="22.5" hidden="1">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hidden="1">
      <c r="A26" s="2394"/>
      <c r="C26" s="958"/>
      <c r="D26" s="955" t="s">
        <v>834</v>
      </c>
      <c r="E26" s="555" t="s">
        <v>835</v>
      </c>
      <c r="F26" s="952" t="s">
        <v>836</v>
      </c>
      <c r="G26" s="682"/>
      <c r="H26" s="688"/>
      <c r="I26" s="682"/>
      <c r="J26" s="688"/>
      <c r="K26" s="950"/>
      <c r="L26" s="722"/>
      <c r="W26" s="677"/>
      <c r="X26" s="760">
        <v>0</v>
      </c>
    </row>
    <row s="1637" customFormat="1" customHeight="1" ht="18.75" hidden="1">
      <c r="A27" s="2394"/>
      <c r="C27" s="958"/>
      <c r="D27" s="955" t="s">
        <v>837</v>
      </c>
      <c r="E27" s="555" t="s">
        <v>838</v>
      </c>
      <c r="F27" s="952" t="s">
        <v>839</v>
      </c>
      <c r="G27" s="682"/>
      <c r="H27" s="688"/>
      <c r="I27" s="682"/>
      <c r="J27" s="688"/>
      <c r="K27" s="950"/>
      <c r="L27" s="722"/>
      <c r="W27" s="677"/>
      <c r="X27" s="760">
        <v>0</v>
      </c>
    </row>
    <row s="1637" customFormat="1" customHeight="1" ht="18.75" hidden="1">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hidden="1">
      <c r="A29" s="2394"/>
      <c r="C29" s="958"/>
      <c r="D29" s="955" t="s">
        <v>842</v>
      </c>
      <c r="E29" s="555" t="s">
        <v>835</v>
      </c>
      <c r="F29" s="952" t="s">
        <v>843</v>
      </c>
      <c r="G29" s="682"/>
      <c r="H29" s="688"/>
      <c r="I29" s="682"/>
      <c r="J29" s="688"/>
      <c r="K29" s="950"/>
      <c r="L29" s="722"/>
      <c r="W29" s="677"/>
      <c r="X29" s="760">
        <v>0</v>
      </c>
    </row>
    <row s="1637" customFormat="1" customHeight="1" ht="18.75" hidden="1">
      <c r="A30" s="2394"/>
      <c r="C30" s="958"/>
      <c r="D30" s="955" t="s">
        <v>844</v>
      </c>
      <c r="E30" s="555" t="s">
        <v>845</v>
      </c>
      <c r="F30" s="952" t="s">
        <v>846</v>
      </c>
      <c r="G30" s="682"/>
      <c r="H30" s="688"/>
      <c r="I30" s="682"/>
      <c r="J30" s="688"/>
      <c r="K30" s="950"/>
      <c r="L30" s="722"/>
      <c r="W30" s="677"/>
      <c r="X30" s="760">
        <v>0</v>
      </c>
    </row>
    <row customHeight="1" ht="126.75" hidden="1">
      <c r="A31" s="2394"/>
      <c r="D31" s="955" t="s">
        <v>111</v>
      </c>
      <c r="E31" s="281" t="s">
        <v>847</v>
      </c>
      <c r="F31" s="662" t="s">
        <v>557</v>
      </c>
      <c r="G31" s="559"/>
      <c r="H31" s="664"/>
      <c r="I31" s="559"/>
      <c r="J31" s="664"/>
      <c r="K31" s="291" t="s">
        <v>848</v>
      </c>
      <c r="L31" s="722"/>
      <c r="X31" s="507">
        <v>0</v>
      </c>
    </row>
    <row customHeight="1" ht="56.25" hidden="1">
      <c r="A32" s="2394"/>
      <c r="D32" s="955" t="s">
        <v>91</v>
      </c>
      <c r="E32" s="281" t="s">
        <v>849</v>
      </c>
      <c r="F32" s="541" t="s">
        <v>819</v>
      </c>
      <c r="G32" s="559"/>
      <c r="H32" s="664"/>
      <c r="I32" s="559"/>
      <c r="J32" s="664"/>
      <c r="K32" s="291" t="s">
        <v>850</v>
      </c>
      <c r="L32" s="722"/>
      <c r="X32" s="507">
        <v>0</v>
      </c>
    </row>
    <row customHeight="1" ht="11.25" hidden="1">
      <c r="A33" s="2394"/>
      <c r="E33" s="666"/>
      <c r="F33" s="183"/>
      <c r="G33" s="183"/>
      <c r="H33" s="183"/>
      <c r="I33" s="183"/>
      <c r="J33" s="183"/>
      <c r="K33" s="183"/>
      <c r="X33" s="507">
        <v>0</v>
      </c>
    </row>
    <row customHeight="1" ht="12.75" hidden="1">
      <c r="A34" s="2394"/>
      <c r="D34" s="67">
        <v>1</v>
      </c>
      <c r="E34" s="337" t="s">
        <v>851</v>
      </c>
      <c r="X34" s="507">
        <v>0</v>
      </c>
    </row>
    <row customHeight="1" ht="11.25" hidden="1">
      <c r="A35" s="2394"/>
      <c r="D35" s="371"/>
      <c r="E35" s="337" t="s">
        <v>852</v>
      </c>
      <c r="X35" s="507">
        <v>0</v>
      </c>
    </row>
    <row s="1637" customFormat="1" customHeight="1" ht="11.549999999999999">
      <c r="A36" s="1035"/>
      <c r="B36" s="520"/>
      <c r="D36" s="1036"/>
      <c r="E36" s="1037"/>
      <c r="X36" s="511">
        <v>11</v>
      </c>
    </row>
    <row s="1637" customFormat="1" customHeight="1" ht="22.5">
      <c r="A37" s="2394" t="s">
        <v>853</v>
      </c>
      <c r="B37" s="513"/>
      <c r="D37" s="955">
        <v>1</v>
      </c>
      <c r="E37" s="709" t="s">
        <v>854</v>
      </c>
      <c r="F37" s="662" t="s">
        <v>809</v>
      </c>
      <c r="G37" s="559"/>
      <c r="H37" s="521"/>
      <c r="I37" s="559"/>
      <c r="J37" s="521"/>
      <c r="K37" s="291" t="s">
        <v>855</v>
      </c>
      <c r="X37" s="760">
        <v>0</v>
      </c>
    </row>
    <row s="1637" customFormat="1" customHeight="1" ht="22.5">
      <c r="A38" s="2394"/>
      <c r="B38" s="513"/>
      <c r="D38" s="671" t="s">
        <v>110</v>
      </c>
      <c r="E38" s="1034" t="s">
        <v>856</v>
      </c>
      <c r="F38" s="1038" t="s">
        <v>545</v>
      </c>
      <c r="G38" s="1038" t="s">
        <v>545</v>
      </c>
      <c r="H38" s="1032"/>
      <c r="I38" s="1038" t="s">
        <v>545</v>
      </c>
      <c r="J38" s="1032"/>
      <c r="K38" s="1033"/>
      <c r="X38" s="760">
        <v>0</v>
      </c>
    </row>
    <row s="1637" customFormat="1" customHeight="1" ht="33.75">
      <c r="A39" s="2394"/>
      <c r="B39" s="513"/>
      <c r="D39" s="667" t="s">
        <v>711</v>
      </c>
      <c r="E39" s="725" t="s">
        <v>857</v>
      </c>
      <c r="F39" s="662" t="s">
        <v>858</v>
      </c>
      <c r="G39" s="670"/>
      <c r="H39" s="1025"/>
      <c r="I39" s="670"/>
      <c r="J39" s="1025"/>
      <c r="K39" s="291" t="s">
        <v>859</v>
      </c>
      <c r="X39" s="760">
        <v>0</v>
      </c>
    </row>
    <row s="1637" customFormat="1" customHeight="1" ht="33.75">
      <c r="A40" s="2394"/>
      <c r="B40" s="513"/>
      <c r="D40" s="667" t="s">
        <v>714</v>
      </c>
      <c r="E40" s="725" t="s">
        <v>860</v>
      </c>
      <c r="F40" s="1029" t="s">
        <v>861</v>
      </c>
      <c r="G40" s="743"/>
      <c r="H40" s="1025"/>
      <c r="I40" s="743"/>
      <c r="J40" s="1025"/>
      <c r="K40" s="291" t="s">
        <v>862</v>
      </c>
      <c r="X40" s="760">
        <v>0</v>
      </c>
    </row>
    <row s="1637" customFormat="1" customHeight="1" ht="22.5">
      <c r="A41" s="2394"/>
      <c r="B41" s="513"/>
      <c r="D41" s="667" t="s">
        <v>89</v>
      </c>
      <c r="E41" s="724" t="s">
        <v>863</v>
      </c>
      <c r="F41" s="662" t="s">
        <v>545</v>
      </c>
      <c r="G41" s="662" t="s">
        <v>545</v>
      </c>
      <c r="H41" s="1026"/>
      <c r="I41" s="662" t="s">
        <v>545</v>
      </c>
      <c r="J41" s="1026"/>
      <c r="K41" s="304"/>
      <c r="X41" s="760">
        <v>0</v>
      </c>
    </row>
    <row s="1637" customFormat="1" customHeight="1" ht="45">
      <c r="A42" s="2394"/>
      <c r="B42" s="513"/>
      <c r="D42" s="667" t="s">
        <v>323</v>
      </c>
      <c r="E42" s="725" t="s">
        <v>864</v>
      </c>
      <c r="F42" s="662" t="s">
        <v>557</v>
      </c>
      <c r="G42" s="559"/>
      <c r="H42" s="1026"/>
      <c r="I42" s="559"/>
      <c r="J42" s="1026"/>
      <c r="K42" s="304" t="s">
        <v>865</v>
      </c>
      <c r="X42" s="760">
        <v>0</v>
      </c>
    </row>
    <row s="1637" customFormat="1" customHeight="1" ht="45">
      <c r="A43" s="2394"/>
      <c r="B43" s="513"/>
      <c r="D43" s="667" t="s">
        <v>331</v>
      </c>
      <c r="E43" s="669" t="s">
        <v>866</v>
      </c>
      <c r="F43" s="1030" t="s">
        <v>557</v>
      </c>
      <c r="G43" s="744"/>
      <c r="H43" s="1025"/>
      <c r="I43" s="744"/>
      <c r="J43" s="1025"/>
      <c r="K43" s="304" t="s">
        <v>867</v>
      </c>
      <c r="X43" s="760">
        <v>0</v>
      </c>
    </row>
    <row s="1637" customFormat="1" customHeight="1" ht="11.25">
      <c r="A44" s="2394"/>
      <c r="B44" s="513"/>
      <c r="D44" s="667" t="s">
        <v>90</v>
      </c>
      <c r="E44" s="668" t="s">
        <v>868</v>
      </c>
      <c r="F44" s="662" t="s">
        <v>858</v>
      </c>
      <c r="G44" s="670"/>
      <c r="H44" s="1025"/>
      <c r="I44" s="670"/>
      <c r="J44" s="1025"/>
      <c r="K44" s="291"/>
      <c r="X44" s="760">
        <v>0</v>
      </c>
    </row>
    <row s="1637" customFormat="1" customHeight="1" ht="11.25">
      <c r="A45" s="2394"/>
      <c r="B45" s="513"/>
      <c r="D45" s="667" t="s">
        <v>753</v>
      </c>
      <c r="E45" s="669" t="s">
        <v>869</v>
      </c>
      <c r="F45" s="662" t="s">
        <v>858</v>
      </c>
      <c r="G45" s="670"/>
      <c r="H45" s="1025"/>
      <c r="I45" s="670"/>
      <c r="J45" s="1025"/>
      <c r="K45" s="291"/>
      <c r="X45" s="760">
        <v>0</v>
      </c>
    </row>
    <row s="1637" customFormat="1" customHeight="1" ht="11.25">
      <c r="A46" s="2394"/>
      <c r="B46" s="513"/>
      <c r="D46" s="667" t="s">
        <v>795</v>
      </c>
      <c r="E46" s="669" t="s">
        <v>870</v>
      </c>
      <c r="F46" s="662" t="s">
        <v>858</v>
      </c>
      <c r="G46" s="670"/>
      <c r="H46" s="1025"/>
      <c r="I46" s="670"/>
      <c r="J46" s="1025"/>
      <c r="K46" s="291"/>
      <c r="X46" s="760">
        <v>0</v>
      </c>
    </row>
    <row s="1637" customFormat="1" customHeight="1" ht="11.25">
      <c r="A47" s="2394"/>
      <c r="B47" s="513"/>
      <c r="D47" s="667" t="s">
        <v>798</v>
      </c>
      <c r="E47" s="669" t="s">
        <v>871</v>
      </c>
      <c r="F47" s="662" t="s">
        <v>858</v>
      </c>
      <c r="G47" s="670"/>
      <c r="H47" s="1025"/>
      <c r="I47" s="670"/>
      <c r="J47" s="1025"/>
      <c r="K47" s="291"/>
      <c r="X47" s="760">
        <v>0</v>
      </c>
    </row>
    <row s="1637" customFormat="1" customHeight="1" ht="11.25">
      <c r="A48" s="2394"/>
      <c r="B48" s="513"/>
      <c r="D48" s="667" t="s">
        <v>872</v>
      </c>
      <c r="E48" s="673" t="s">
        <v>873</v>
      </c>
      <c r="F48" s="662" t="s">
        <v>858</v>
      </c>
      <c r="G48" s="670"/>
      <c r="H48" s="1025"/>
      <c r="I48" s="670"/>
      <c r="J48" s="1025"/>
      <c r="K48" s="291"/>
      <c r="X48" s="760">
        <v>0</v>
      </c>
    </row>
    <row s="1637" customFormat="1" customHeight="1" ht="11.25">
      <c r="A49" s="2394"/>
      <c r="B49" s="513"/>
      <c r="D49" s="667" t="s">
        <v>874</v>
      </c>
      <c r="E49" s="673" t="s">
        <v>875</v>
      </c>
      <c r="F49" s="662" t="s">
        <v>858</v>
      </c>
      <c r="G49" s="670"/>
      <c r="H49" s="1025"/>
      <c r="I49" s="670"/>
      <c r="J49" s="1025"/>
      <c r="K49" s="291"/>
      <c r="X49" s="760">
        <v>0</v>
      </c>
    </row>
    <row s="1637" customFormat="1" customHeight="1" ht="11.25">
      <c r="A50" s="2394"/>
      <c r="B50" s="513"/>
      <c r="D50" s="667" t="s">
        <v>876</v>
      </c>
      <c r="E50" s="669" t="s">
        <v>877</v>
      </c>
      <c r="F50" s="662" t="s">
        <v>858</v>
      </c>
      <c r="G50" s="670"/>
      <c r="H50" s="1025"/>
      <c r="I50" s="670"/>
      <c r="J50" s="1025"/>
      <c r="K50" s="291"/>
      <c r="X50" s="760">
        <v>0</v>
      </c>
    </row>
    <row s="1637" customFormat="1" customHeight="1" ht="11.25">
      <c r="A51" s="2394"/>
      <c r="B51" s="513"/>
      <c r="D51" s="667" t="s">
        <v>878</v>
      </c>
      <c r="E51" s="669" t="s">
        <v>879</v>
      </c>
      <c r="F51" s="662" t="s">
        <v>858</v>
      </c>
      <c r="G51" s="670"/>
      <c r="H51" s="1025"/>
      <c r="I51" s="670"/>
      <c r="J51" s="1025"/>
      <c r="K51" s="291"/>
      <c r="X51" s="760">
        <v>0</v>
      </c>
    </row>
    <row s="1637" customFormat="1" customHeight="1" ht="45">
      <c r="A52" s="2394"/>
      <c r="B52" s="513"/>
      <c r="D52" s="667" t="s">
        <v>111</v>
      </c>
      <c r="E52" s="668" t="s">
        <v>880</v>
      </c>
      <c r="F52" s="662" t="s">
        <v>858</v>
      </c>
      <c r="G52" s="670"/>
      <c r="H52" s="1025"/>
      <c r="I52" s="670"/>
      <c r="J52" s="1025"/>
      <c r="K52" s="291"/>
      <c r="X52" s="760">
        <v>0</v>
      </c>
    </row>
    <row s="1637" customFormat="1" customHeight="1" ht="11.25">
      <c r="A53" s="2394"/>
      <c r="B53" s="513"/>
      <c r="D53" s="667" t="s">
        <v>312</v>
      </c>
      <c r="E53" s="669" t="s">
        <v>869</v>
      </c>
      <c r="F53" s="662" t="s">
        <v>858</v>
      </c>
      <c r="G53" s="670"/>
      <c r="H53" s="1025"/>
      <c r="I53" s="670"/>
      <c r="J53" s="1025"/>
      <c r="K53" s="291"/>
      <c r="X53" s="760">
        <v>0</v>
      </c>
    </row>
    <row s="1637" customFormat="1" customHeight="1" ht="11.25">
      <c r="A54" s="2394"/>
      <c r="B54" s="513"/>
      <c r="D54" s="667" t="s">
        <v>881</v>
      </c>
      <c r="E54" s="669" t="s">
        <v>870</v>
      </c>
      <c r="F54" s="662" t="s">
        <v>858</v>
      </c>
      <c r="G54" s="670"/>
      <c r="H54" s="1025"/>
      <c r="I54" s="670"/>
      <c r="J54" s="1025"/>
      <c r="K54" s="291"/>
      <c r="X54" s="760">
        <v>0</v>
      </c>
    </row>
    <row s="1637" customFormat="1" customHeight="1" ht="11.25">
      <c r="A55" s="2394"/>
      <c r="B55" s="513"/>
      <c r="D55" s="667" t="s">
        <v>882</v>
      </c>
      <c r="E55" s="669" t="s">
        <v>871</v>
      </c>
      <c r="F55" s="662" t="s">
        <v>858</v>
      </c>
      <c r="G55" s="670"/>
      <c r="H55" s="1025"/>
      <c r="I55" s="670"/>
      <c r="J55" s="1025"/>
      <c r="K55" s="291"/>
      <c r="X55" s="760">
        <v>0</v>
      </c>
    </row>
    <row s="1637" customFormat="1" customHeight="1" ht="11.25">
      <c r="A56" s="2394"/>
      <c r="B56" s="513"/>
      <c r="D56" s="667" t="s">
        <v>883</v>
      </c>
      <c r="E56" s="673" t="s">
        <v>873</v>
      </c>
      <c r="F56" s="662" t="s">
        <v>858</v>
      </c>
      <c r="G56" s="670"/>
      <c r="H56" s="1025"/>
      <c r="I56" s="670"/>
      <c r="J56" s="1025"/>
      <c r="K56" s="291"/>
      <c r="X56" s="760">
        <v>0</v>
      </c>
    </row>
    <row s="1637" customFormat="1" customHeight="1" ht="11.25">
      <c r="A57" s="2394"/>
      <c r="B57" s="513"/>
      <c r="D57" s="667" t="s">
        <v>884</v>
      </c>
      <c r="E57" s="673" t="s">
        <v>875</v>
      </c>
      <c r="F57" s="662" t="s">
        <v>858</v>
      </c>
      <c r="G57" s="670"/>
      <c r="H57" s="1025"/>
      <c r="I57" s="670"/>
      <c r="J57" s="1025"/>
      <c r="K57" s="291"/>
      <c r="X57" s="760">
        <v>0</v>
      </c>
    </row>
    <row s="1637" customFormat="1" customHeight="1" ht="11.25">
      <c r="A58" s="2394"/>
      <c r="B58" s="513"/>
      <c r="D58" s="667" t="s">
        <v>885</v>
      </c>
      <c r="E58" s="669" t="s">
        <v>877</v>
      </c>
      <c r="F58" s="662" t="s">
        <v>858</v>
      </c>
      <c r="G58" s="670"/>
      <c r="H58" s="1025"/>
      <c r="I58" s="670"/>
      <c r="J58" s="1025"/>
      <c r="K58" s="291"/>
      <c r="X58" s="760">
        <v>0</v>
      </c>
    </row>
    <row s="1637" customFormat="1" customHeight="1" ht="11.25">
      <c r="A59" s="2394"/>
      <c r="B59" s="513"/>
      <c r="D59" s="667" t="s">
        <v>886</v>
      </c>
      <c r="E59" s="669" t="s">
        <v>879</v>
      </c>
      <c r="F59" s="662" t="s">
        <v>858</v>
      </c>
      <c r="G59" s="670"/>
      <c r="H59" s="1025"/>
      <c r="I59" s="670"/>
      <c r="J59" s="1025"/>
      <c r="K59" s="291"/>
      <c r="X59" s="760">
        <v>0</v>
      </c>
    </row>
    <row s="1637" customFormat="1" customHeight="1" ht="33.75">
      <c r="A60" s="2394"/>
      <c r="B60" s="513"/>
      <c r="D60" s="667" t="s">
        <v>91</v>
      </c>
      <c r="E60" s="668" t="s">
        <v>887</v>
      </c>
      <c r="F60" s="723" t="s">
        <v>557</v>
      </c>
      <c r="G60" s="744"/>
      <c r="H60" s="1025"/>
      <c r="I60" s="744"/>
      <c r="J60" s="1025"/>
      <c r="K60" s="304" t="s">
        <v>888</v>
      </c>
      <c r="X60" s="760">
        <v>0</v>
      </c>
    </row>
    <row s="1637" customFormat="1" customHeight="1" ht="33.75">
      <c r="A61" s="2394"/>
      <c r="B61" s="513"/>
      <c r="D61" s="667" t="s">
        <v>92</v>
      </c>
      <c r="E61" s="668" t="s">
        <v>889</v>
      </c>
      <c r="F61" s="728" t="s">
        <v>819</v>
      </c>
      <c r="G61" s="670"/>
      <c r="H61" s="1025"/>
      <c r="I61" s="670"/>
      <c r="J61" s="1025"/>
      <c r="K61" s="291"/>
      <c r="X61" s="760">
        <v>0</v>
      </c>
    </row>
    <row s="1637" customFormat="1" customHeight="1" ht="22.5">
      <c r="A62" s="2394"/>
      <c r="B62" s="513" t="s">
        <v>587</v>
      </c>
      <c r="D62" s="667" t="s">
        <v>112</v>
      </c>
      <c r="E62" s="668" t="s">
        <v>890</v>
      </c>
      <c r="F62" s="728" t="s">
        <v>305</v>
      </c>
      <c r="G62" s="384"/>
      <c r="H62" s="1025"/>
      <c r="I62" s="384"/>
      <c r="J62" s="1025"/>
      <c r="K62" s="291" t="s">
        <v>630</v>
      </c>
      <c r="X62" s="760">
        <v>0</v>
      </c>
    </row>
    <row s="1637" customFormat="1" customHeight="1" ht="45">
      <c r="A63" s="2394"/>
      <c r="B63" s="513" t="s">
        <v>587</v>
      </c>
      <c r="D63" s="667" t="s">
        <v>891</v>
      </c>
      <c r="E63" s="669" t="s">
        <v>892</v>
      </c>
      <c r="F63" s="723" t="s">
        <v>305</v>
      </c>
      <c r="G63" s="384"/>
      <c r="H63" s="1025"/>
      <c r="I63" s="384"/>
      <c r="J63" s="1025"/>
      <c r="K63" s="291" t="s">
        <v>630</v>
      </c>
      <c r="X63" s="760">
        <v>0</v>
      </c>
    </row>
    <row s="1637" customFormat="1" customHeight="1" ht="11.549999999999999">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110</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89</v>
      </c>
      <c r="E71" s="668" t="s">
        <v>901</v>
      </c>
      <c r="F71" s="662" t="s">
        <v>861</v>
      </c>
      <c r="G71" s="559"/>
      <c r="H71" s="1032"/>
      <c r="I71" s="559"/>
      <c r="J71" s="1032"/>
      <c r="K71" s="304"/>
      <c r="X71" s="760">
        <v>0</v>
      </c>
    </row>
    <row s="1637" customFormat="1" customHeight="1" ht="56.25" hidden="1">
      <c r="A72" s="2394"/>
      <c r="B72" s="513"/>
      <c r="D72" s="667" t="s">
        <v>90</v>
      </c>
      <c r="E72" s="668" t="s">
        <v>902</v>
      </c>
      <c r="F72" s="723" t="s">
        <v>557</v>
      </c>
      <c r="G72" s="744"/>
      <c r="H72" s="1025"/>
      <c r="I72" s="744"/>
      <c r="J72" s="1025"/>
      <c r="K72" s="304"/>
      <c r="X72" s="760">
        <v>0</v>
      </c>
    </row>
    <row s="1637" customFormat="1" customHeight="1" ht="33.75" hidden="1">
      <c r="A73" s="2394"/>
      <c r="B73" s="513"/>
      <c r="D73" s="667" t="s">
        <v>111</v>
      </c>
      <c r="E73" s="668" t="s">
        <v>903</v>
      </c>
      <c r="F73" s="728" t="s">
        <v>819</v>
      </c>
      <c r="G73" s="670"/>
      <c r="H73" s="1025"/>
      <c r="I73" s="670"/>
      <c r="J73" s="1025"/>
      <c r="K73" s="291"/>
      <c r="X73" s="760">
        <v>0</v>
      </c>
    </row>
    <row s="1637" customFormat="1" customHeight="1" ht="22.5" hidden="1">
      <c r="A74" s="2394"/>
      <c r="B74" s="513" t="s">
        <v>587</v>
      </c>
      <c r="D74" s="667" t="s">
        <v>91</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549999999999999">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110</v>
      </c>
      <c r="E78" s="668" t="s">
        <v>909</v>
      </c>
      <c r="F78" s="723" t="s">
        <v>809</v>
      </c>
      <c r="G78" s="726"/>
      <c r="H78" s="1025"/>
      <c r="I78" s="726"/>
      <c r="J78" s="1025"/>
      <c r="K78" s="291" t="s">
        <v>910</v>
      </c>
      <c r="X78" s="760">
        <v>0</v>
      </c>
    </row>
    <row s="1637" customFormat="1" customHeight="1" ht="22.5" hidden="1">
      <c r="A79" s="2394"/>
      <c r="B79" s="513"/>
      <c r="D79" s="667" t="s">
        <v>89</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90</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111</v>
      </c>
      <c r="E95" s="668" t="s">
        <v>927</v>
      </c>
      <c r="F95" s="727" t="s">
        <v>557</v>
      </c>
      <c r="G95" s="729"/>
      <c r="H95" s="1025"/>
      <c r="I95" s="729"/>
      <c r="J95" s="1025"/>
      <c r="K95" s="291" t="s">
        <v>928</v>
      </c>
      <c r="X95" s="760">
        <v>0</v>
      </c>
    </row>
    <row s="1637" customFormat="1" customHeight="1" ht="33.75" hidden="1">
      <c r="A96" s="2394"/>
      <c r="B96" s="513"/>
      <c r="D96" s="667" t="s">
        <v>91</v>
      </c>
      <c r="E96" s="668" t="s">
        <v>929</v>
      </c>
      <c r="F96" s="728" t="s">
        <v>819</v>
      </c>
      <c r="G96" s="730"/>
      <c r="H96" s="1025"/>
      <c r="I96" s="730"/>
      <c r="J96" s="1025"/>
      <c r="K96" s="291"/>
      <c r="X96" s="760">
        <v>0</v>
      </c>
    </row>
    <row s="1637" customFormat="1" customHeight="1" ht="22.5" hidden="1">
      <c r="A97" s="2394"/>
      <c r="B97" s="513" t="s">
        <v>587</v>
      </c>
      <c r="D97" s="667" t="s">
        <v>92</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112</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92F5B-C33E-D10B-5B68-871D1A479D4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ИМУП «ПОСЖИЛКОМСЕРВИС»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INDEX(VD_NAME_LIST,MATCH("4189671",VD_ID_LIST,0))</f>
        <v>Холодное водоснабжение. Питьевая вода</v>
      </c>
      <c r="F13" s="2114" t="s">
        <v>65</v>
      </c>
      <c r="G13" s="2115"/>
      <c r="H13" s="2116">
        <v>1</v>
      </c>
      <c r="I13" s="2107" t="str">
        <f>IF(U13="","",INDEX(TERRITORY_MR_LIST,MATCH(U13,TERRITORY_LIST_ID,0)))</f>
        <v>Территория 1</v>
      </c>
      <c r="J13" s="2109" t="s">
        <v>19</v>
      </c>
      <c r="K13" s="604"/>
      <c r="L13" s="529" t="s">
        <v>109</v>
      </c>
      <c r="M13" s="605" t="s">
        <v>22</v>
      </c>
      <c r="N13" s="814"/>
      <c r="O13" s="1418" t="s">
        <v>117</v>
      </c>
      <c r="P13" s="1415" t="str">
        <f>$E$13</f>
        <v>Холодное водоснабжение. Питьевая вода</v>
      </c>
      <c r="Q13" s="1415" t="str">
        <f>IF($F$13="нет","без дифференциации",$I$13)</f>
        <v>Территория 1</v>
      </c>
      <c r="R13" s="1415" t="str">
        <f>IF($J$13="нет","без дифференциации",M13)</f>
        <v>без дифференциации</v>
      </c>
      <c r="S13" s="1418"/>
      <c r="T13" s="1418"/>
      <c r="U13" s="1268" t="s">
        <v>97</v>
      </c>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D0FF2-3A26-3E18-8369-F6645CFDCE1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699" t="s">
        <v>22</v>
      </c>
      <c r="J9" s="403" t="s">
        <v>22</v>
      </c>
      <c r="K9" s="291"/>
      <c r="V9" s="507">
        <v>0</v>
      </c>
    </row>
    <row customHeight="1" ht="15" hidden="1">
      <c r="A10" s="507"/>
      <c r="B10" s="2399"/>
      <c r="C10" s="2400"/>
      <c r="D10" s="691" t="str">
        <f>B9&amp;".2"</f>
        <v>.2</v>
      </c>
      <c r="E10" s="692" t="s">
        <v>942</v>
      </c>
      <c r="F10" s="693" t="s">
        <v>305</v>
      </c>
      <c r="G10" s="1734" t="s">
        <v>22</v>
      </c>
      <c r="H10" s="403" t="s">
        <v>22</v>
      </c>
      <c r="I10" s="1734" t="s">
        <v>22</v>
      </c>
      <c r="J10" s="403" t="s">
        <v>22</v>
      </c>
      <c r="K10" s="291" t="s">
        <v>943</v>
      </c>
      <c r="V10" s="507">
        <v>0</v>
      </c>
    </row>
    <row customHeight="1" ht="15" hidden="1">
      <c r="A11" s="507"/>
      <c r="B11" s="2399"/>
      <c r="C11" s="2400"/>
      <c r="D11" s="691" t="str">
        <f>B9&amp;".3"</f>
        <v>.3</v>
      </c>
      <c r="E11" s="692" t="s">
        <v>944</v>
      </c>
      <c r="F11" s="693" t="s">
        <v>305</v>
      </c>
      <c r="G11" s="1734" t="s">
        <v>22</v>
      </c>
      <c r="H11" s="403" t="s">
        <v>22</v>
      </c>
      <c r="I11" s="1734" t="s">
        <v>22</v>
      </c>
      <c r="J11" s="403"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699" t="s">
        <v>22</v>
      </c>
      <c r="J13" s="403" t="s">
        <v>22</v>
      </c>
      <c r="K13" s="291" t="s">
        <v>947</v>
      </c>
      <c r="V13" s="507">
        <v>0</v>
      </c>
    </row>
    <row customHeight="1" ht="15" hidden="1">
      <c r="B14" s="2399"/>
      <c r="C14" s="2400"/>
      <c r="D14" s="691" t="str">
        <f>B13&amp;".2"</f>
        <v>.2</v>
      </c>
      <c r="E14" s="692" t="s">
        <v>948</v>
      </c>
      <c r="F14" s="693" t="s">
        <v>305</v>
      </c>
      <c r="G14" s="1734" t="s">
        <v>22</v>
      </c>
      <c r="H14" s="403" t="s">
        <v>22</v>
      </c>
      <c r="I14" s="1734" t="s">
        <v>22</v>
      </c>
      <c r="J14" s="403"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ИМУП «ПОСЖИЛКОМСЕРВИС»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5.699999999999996">
      <c r="C30" s="178"/>
      <c r="D30" s="763" t="s">
        <v>87</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549999999999999">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956</v>
      </c>
      <c r="J36" s="693" t="s">
        <v>305</v>
      </c>
      <c r="K36" s="291" t="s">
        <v>957</v>
      </c>
      <c r="V36" s="507">
        <v>68</v>
      </c>
    </row>
    <row customHeight="1" ht="11.549999999999999">
      <c r="A37" s="507"/>
      <c r="C37" s="507"/>
      <c r="D37" s="349"/>
      <c r="E37" s="582" t="s">
        <v>958</v>
      </c>
      <c r="F37" s="574"/>
      <c r="G37" s="696"/>
      <c r="H37" s="696"/>
      <c r="I37" s="696"/>
      <c r="J37" s="696"/>
      <c r="K37" s="575"/>
      <c r="U37" s="507"/>
      <c r="V37" s="507">
        <v>11</v>
      </c>
    </row>
    <row customHeight="1" ht="71.25">
      <c r="A38" s="507"/>
      <c r="B38" s="507" t="s">
        <v>959</v>
      </c>
      <c r="C38" s="528"/>
      <c r="D38" s="694">
        <v>4</v>
      </c>
      <c r="E38" s="695" t="s">
        <v>960</v>
      </c>
      <c r="F38" s="697" t="s">
        <v>305</v>
      </c>
      <c r="G38" s="816" t="s">
        <v>956</v>
      </c>
      <c r="H38" s="817" t="s">
        <v>305</v>
      </c>
      <c r="I38" s="526" t="s">
        <v>956</v>
      </c>
      <c r="J38" s="523" t="s">
        <v>305</v>
      </c>
      <c r="K38" s="681" t="s">
        <v>961</v>
      </c>
      <c r="V38" s="507">
        <v>68</v>
      </c>
    </row>
    <row customHeight="1" ht="11.549999999999999">
      <c r="A39" s="507"/>
      <c r="C39" s="507"/>
      <c r="D39" s="349"/>
      <c r="E39" s="582" t="s">
        <v>962</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BAAE6-400D-D3BD-D78E-8672E3558DD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963</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ИМУП «ПОСЖИЛКОМСЕРВИС»</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963</v>
      </c>
      <c r="H9" s="2177" t="s">
        <v>964</v>
      </c>
      <c r="I9" s="2129" t="s">
        <v>965</v>
      </c>
      <c r="J9" s="2129" t="s">
        <v>966</v>
      </c>
      <c r="K9" s="2129" t="s">
        <v>967</v>
      </c>
      <c r="L9" s="2129" t="s">
        <v>968</v>
      </c>
      <c r="M9" s="2129" t="s">
        <v>969</v>
      </c>
      <c r="N9" s="2211" t="s">
        <v>970</v>
      </c>
      <c r="O9" s="2211"/>
      <c r="P9" s="2211"/>
      <c r="Q9" s="2401" t="s">
        <v>971</v>
      </c>
      <c r="R9" s="2402"/>
      <c r="S9" s="2402"/>
      <c r="T9" s="2403"/>
      <c r="U9" s="2401" t="s">
        <v>972</v>
      </c>
      <c r="V9" s="2402"/>
      <c r="W9" s="2402"/>
      <c r="X9" s="2403"/>
      <c r="Y9" s="2103" t="s">
        <v>973</v>
      </c>
      <c r="Z9" s="2104"/>
      <c r="AA9" s="2104"/>
      <c r="AB9" s="2105"/>
      <c r="AE9" s="760">
        <v>41</v>
      </c>
    </row>
    <row customHeight="1" ht="43.050000000000004">
      <c r="A10" s="907"/>
      <c r="B10" s="907"/>
      <c r="C10" s="907"/>
      <c r="F10" s="2177"/>
      <c r="G10" s="2177"/>
      <c r="H10" s="2234"/>
      <c r="I10" s="2177"/>
      <c r="J10" s="2177"/>
      <c r="K10" s="2177"/>
      <c r="L10" s="2177"/>
      <c r="M10" s="2177"/>
      <c r="N10" s="905" t="s">
        <v>974</v>
      </c>
      <c r="O10" s="905" t="s">
        <v>975</v>
      </c>
      <c r="P10" s="906" t="s">
        <v>976</v>
      </c>
      <c r="Q10" s="917" t="s">
        <v>88</v>
      </c>
      <c r="R10" s="917" t="s">
        <v>977</v>
      </c>
      <c r="S10" s="917" t="s">
        <v>978</v>
      </c>
      <c r="T10" s="918" t="s">
        <v>979</v>
      </c>
      <c r="U10" s="917" t="s">
        <v>88</v>
      </c>
      <c r="V10" s="917" t="s">
        <v>980</v>
      </c>
      <c r="W10" s="917" t="s">
        <v>978</v>
      </c>
      <c r="X10" s="918" t="s">
        <v>979</v>
      </c>
      <c r="Y10" s="303" t="s">
        <v>981</v>
      </c>
      <c r="Z10" s="2103" t="s">
        <v>87</v>
      </c>
      <c r="AA10" s="2105"/>
      <c r="AB10" s="1051" t="s">
        <v>982</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CA839-60A6-39BA-656A-8BF534BA759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ИМУП «ПОСЖИЛКОМСЕРВИС»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985</v>
      </c>
      <c r="G9" s="2411" t="s">
        <v>986</v>
      </c>
      <c r="H9" s="2412"/>
      <c r="I9" s="2129" t="s">
        <v>987</v>
      </c>
      <c r="J9" s="2129"/>
      <c r="K9" s="2129" t="s">
        <v>988</v>
      </c>
      <c r="L9" s="2129"/>
      <c r="M9" s="2129"/>
      <c r="N9" s="2129"/>
      <c r="O9" s="2129"/>
      <c r="P9" s="2129"/>
      <c r="Q9" s="2129"/>
      <c r="R9" s="2129"/>
      <c r="S9" s="2129"/>
      <c r="T9" s="2129"/>
      <c r="U9" s="2129"/>
      <c r="V9" s="2129"/>
      <c r="W9" s="2129"/>
      <c r="X9" s="2129"/>
      <c r="Y9" s="2129"/>
      <c r="Z9" s="2194" t="s">
        <v>989</v>
      </c>
      <c r="AA9" s="2195"/>
      <c r="AB9" s="2129" t="s">
        <v>990</v>
      </c>
      <c r="AC9" s="2129"/>
      <c r="AD9" s="2129"/>
      <c r="AE9" s="2129"/>
      <c r="AF9" s="2177" t="s">
        <v>991</v>
      </c>
      <c r="AG9" s="2129" t="s">
        <v>992</v>
      </c>
      <c r="AH9" s="2129"/>
      <c r="AI9" s="2177" t="s">
        <v>993</v>
      </c>
      <c r="AJ9" s="2129" t="s">
        <v>994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995</v>
      </c>
      <c r="L10" s="2103" t="s">
        <v>996</v>
      </c>
      <c r="M10" s="2105"/>
      <c r="N10" s="2129" t="s">
        <v>997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998</v>
      </c>
      <c r="M11" s="2177" t="s">
        <v>999</v>
      </c>
      <c r="N11" s="2129" t="s">
        <v>1000</v>
      </c>
      <c r="O11" s="2129"/>
      <c r="P11" s="2420" t="s">
        <v>981</v>
      </c>
      <c r="Q11" s="2420" t="s">
        <v>1001</v>
      </c>
      <c r="R11" s="2420" t="s">
        <v>1002</v>
      </c>
      <c r="S11" s="2420" t="s">
        <v>1003</v>
      </c>
      <c r="T11" s="2420"/>
      <c r="U11" s="2420"/>
      <c r="V11" s="2420"/>
      <c r="W11" s="2420"/>
      <c r="X11" s="2420"/>
      <c r="Y11" s="2420"/>
      <c r="Z11" s="2196"/>
      <c r="AA11" s="2197"/>
      <c r="AB11" s="2129" t="s">
        <v>1004</v>
      </c>
      <c r="AC11" s="2129"/>
      <c r="AD11" s="2103" t="s">
        <v>1005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1006</v>
      </c>
      <c r="K12" s="2129"/>
      <c r="L12" s="2234"/>
      <c r="M12" s="2234"/>
      <c r="N12" s="2129"/>
      <c r="O12" s="2129"/>
      <c r="P12" s="2420"/>
      <c r="Q12" s="2420"/>
      <c r="R12" s="2420"/>
      <c r="S12" s="1136" t="s">
        <v>85</v>
      </c>
      <c r="T12" s="1136" t="s">
        <v>86</v>
      </c>
      <c r="U12" s="1136" t="s">
        <v>84</v>
      </c>
      <c r="V12" s="1136" t="s">
        <v>1007</v>
      </c>
      <c r="W12" s="1136" t="s">
        <v>84</v>
      </c>
      <c r="X12" s="1136" t="s">
        <v>1008</v>
      </c>
      <c r="Y12" s="1136" t="s">
        <v>1009</v>
      </c>
      <c r="Z12" s="2202"/>
      <c r="AA12" s="2203"/>
      <c r="AB12" s="1143" t="s">
        <v>1010</v>
      </c>
      <c r="AC12" s="1143" t="s">
        <v>1011</v>
      </c>
      <c r="AD12" s="1143" t="s">
        <v>1010</v>
      </c>
      <c r="AE12" s="1143" t="s">
        <v>1011</v>
      </c>
      <c r="AF12" s="2234"/>
      <c r="AG12" s="1156" t="s">
        <v>1012</v>
      </c>
      <c r="AH12" s="1156" t="s">
        <v>1013</v>
      </c>
      <c r="AI12" s="2234"/>
      <c r="AJ12" s="1156" t="s">
        <v>1012</v>
      </c>
      <c r="AK12" s="1156" t="s">
        <v>1013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51E81-1BBA-DBED-EAE2-FE1E9318F6A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ИМУП «ПОСЖИЛКОМСЕРВИС»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1015</v>
      </c>
      <c r="H10" s="2428" t="s">
        <v>1016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1018</v>
      </c>
      <c r="G14" s="2423" t="s">
        <v>1019</v>
      </c>
      <c r="H14" s="2423"/>
      <c r="I14" s="2423"/>
      <c r="J14" s="2423"/>
      <c r="K14" s="1236"/>
      <c r="W14" s="1157">
        <v>11</v>
      </c>
    </row>
    <row customHeight="1" ht="11.549999999999999">
      <c r="F15" s="1232">
        <v>1</v>
      </c>
      <c r="G15" s="692" t="s">
        <v>1020</v>
      </c>
      <c r="H15" s="1238">
        <f>SUM(I15:J15)</f>
        <v>0</v>
      </c>
      <c r="I15" s="1238">
        <f>SUM(I16:I27)</f>
        <v>0</v>
      </c>
      <c r="J15" s="1227"/>
      <c r="K15" s="1236"/>
      <c r="W15" s="1157">
        <v>11</v>
      </c>
    </row>
    <row customHeight="1" ht="24">
      <c r="F16" s="1232" t="s">
        <v>1021</v>
      </c>
      <c r="G16" s="1239" t="s">
        <v>1022</v>
      </c>
      <c r="H16" s="1238">
        <f>SUM(I16:J16)</f>
        <v>0</v>
      </c>
      <c r="I16" s="1237"/>
      <c r="J16" s="1227"/>
      <c r="K16" s="1236"/>
      <c r="W16" s="1157">
        <v>23</v>
      </c>
    </row>
    <row customHeight="1" ht="24">
      <c r="F17" s="1232" t="s">
        <v>1023</v>
      </c>
      <c r="G17" s="1239" t="s">
        <v>1024</v>
      </c>
      <c r="H17" s="1238">
        <f>SUM(I17:J17)</f>
        <v>0</v>
      </c>
      <c r="I17" s="1237"/>
      <c r="J17" s="1227"/>
      <c r="K17" s="1236"/>
      <c r="W17" s="1157">
        <v>23</v>
      </c>
    </row>
    <row customHeight="1" ht="35.699999999999996">
      <c r="F18" s="1232" t="s">
        <v>1025</v>
      </c>
      <c r="G18" s="1239" t="s">
        <v>1026</v>
      </c>
      <c r="H18" s="1238">
        <f>SUM(I18:J18)</f>
        <v>0</v>
      </c>
      <c r="I18" s="1237"/>
      <c r="J18" s="1227"/>
      <c r="K18" s="1236"/>
      <c r="W18" s="1157">
        <v>34</v>
      </c>
    </row>
    <row customHeight="1" ht="35.699999999999996">
      <c r="F19" s="1232" t="s">
        <v>1027</v>
      </c>
      <c r="G19" s="1239" t="s">
        <v>1028</v>
      </c>
      <c r="H19" s="1238">
        <f>SUM(I19:J19)</f>
        <v>0</v>
      </c>
      <c r="I19" s="1237"/>
      <c r="J19" s="1227"/>
      <c r="K19" s="1236"/>
      <c r="W19" s="1157">
        <v>34</v>
      </c>
    </row>
    <row customHeight="1" ht="48.29999999999999">
      <c r="F20" s="1232" t="s">
        <v>1029</v>
      </c>
      <c r="G20" s="1239" t="s">
        <v>1030</v>
      </c>
      <c r="H20" s="1238">
        <f>SUM(I20:J20)</f>
        <v>0</v>
      </c>
      <c r="I20" s="1237"/>
      <c r="J20" s="1227"/>
      <c r="K20" s="1236"/>
      <c r="W20" s="1157">
        <v>46</v>
      </c>
    </row>
    <row customHeight="1" ht="35.699999999999996">
      <c r="F21" s="1232" t="s">
        <v>1031</v>
      </c>
      <c r="G21" s="1239" t="s">
        <v>1032</v>
      </c>
      <c r="H21" s="1238">
        <f>SUM(I21:J21)</f>
        <v>0</v>
      </c>
      <c r="I21" s="1237"/>
      <c r="J21" s="1227"/>
      <c r="K21" s="1236"/>
      <c r="W21" s="1157">
        <v>34</v>
      </c>
    </row>
    <row customHeight="1" ht="35.699999999999996">
      <c r="F22" s="1232" t="s">
        <v>1033</v>
      </c>
      <c r="G22" s="1239" t="s">
        <v>1034</v>
      </c>
      <c r="H22" s="1238">
        <f>SUM(I22:J22)</f>
        <v>0</v>
      </c>
      <c r="I22" s="1237"/>
      <c r="J22" s="1227"/>
      <c r="K22" s="1236"/>
      <c r="W22" s="1157">
        <v>34</v>
      </c>
    </row>
    <row customHeight="1" ht="24">
      <c r="F23" s="1232" t="s">
        <v>1035</v>
      </c>
      <c r="G23" s="1239" t="s">
        <v>1036</v>
      </c>
      <c r="H23" s="1238">
        <f>SUM(I23:J23)</f>
        <v>0</v>
      </c>
      <c r="I23" s="1237"/>
      <c r="J23" s="1227"/>
      <c r="K23" s="1236"/>
      <c r="W23" s="1157">
        <v>23</v>
      </c>
    </row>
    <row customHeight="1" ht="24">
      <c r="F24" s="1232" t="s">
        <v>1037</v>
      </c>
      <c r="G24" s="1239" t="s">
        <v>1038</v>
      </c>
      <c r="H24" s="1238">
        <f>SUM(I24:J24)</f>
        <v>0</v>
      </c>
      <c r="I24" s="1237"/>
      <c r="J24" s="1227"/>
      <c r="K24" s="1236"/>
      <c r="W24" s="1157">
        <v>23</v>
      </c>
    </row>
    <row customHeight="1" ht="35.699999999999996">
      <c r="F25" s="1232" t="s">
        <v>1039</v>
      </c>
      <c r="G25" s="1239" t="s">
        <v>1040</v>
      </c>
      <c r="H25" s="1238">
        <f>SUM(I25:J25)</f>
        <v>0</v>
      </c>
      <c r="I25" s="1237"/>
      <c r="J25" s="1227"/>
      <c r="K25" s="1236"/>
      <c r="W25" s="1157">
        <v>34</v>
      </c>
    </row>
    <row customHeight="1" ht="35.699999999999996">
      <c r="F26" s="1232" t="s">
        <v>1041</v>
      </c>
      <c r="G26" s="1239" t="s">
        <v>1042</v>
      </c>
      <c r="H26" s="1238">
        <f>SUM(I26:J26)</f>
        <v>0</v>
      </c>
      <c r="I26" s="1237"/>
      <c r="J26" s="1227"/>
      <c r="K26" s="1236"/>
      <c r="W26" s="1157">
        <v>34</v>
      </c>
    </row>
    <row customHeight="1" ht="11.549999999999999">
      <c r="F27" s="1232" t="s">
        <v>1043</v>
      </c>
      <c r="G27" s="1239" t="s">
        <v>1044</v>
      </c>
      <c r="H27" s="1238">
        <f>SUM(I27:J27)</f>
        <v>0</v>
      </c>
      <c r="I27" s="1237"/>
      <c r="J27" s="1227"/>
      <c r="K27" s="1236"/>
      <c r="W27" s="1157">
        <v>11</v>
      </c>
    </row>
    <row customHeight="1" ht="11.549999999999999">
      <c r="F28" s="1232">
        <v>2</v>
      </c>
      <c r="G28" s="692" t="s">
        <v>1045</v>
      </c>
      <c r="H28" s="1238">
        <f>SUM(I28:J28)</f>
        <v>0</v>
      </c>
      <c r="I28" s="1238">
        <f>SUM(I29:I31)</f>
        <v>0</v>
      </c>
      <c r="J28" s="1227"/>
      <c r="K28" s="1236"/>
      <c r="W28" s="1157">
        <v>11</v>
      </c>
    </row>
    <row customHeight="1" ht="11.549999999999999">
      <c r="F29" s="1232" t="s">
        <v>708</v>
      </c>
      <c r="G29" s="1239" t="s">
        <v>1046</v>
      </c>
      <c r="H29" s="1238">
        <f>SUM(I29:J29)</f>
        <v>0</v>
      </c>
      <c r="I29" s="1237"/>
      <c r="J29" s="1227"/>
      <c r="K29" s="1236"/>
      <c r="W29" s="1157">
        <v>11</v>
      </c>
    </row>
    <row customHeight="1" ht="11.549999999999999">
      <c r="F30" s="1232" t="s">
        <v>306</v>
      </c>
      <c r="G30" s="1239" t="s">
        <v>1047</v>
      </c>
      <c r="H30" s="1238">
        <f>SUM(I30:J30)</f>
        <v>0</v>
      </c>
      <c r="I30" s="1237"/>
      <c r="J30" s="1227"/>
      <c r="K30" s="1236"/>
      <c r="W30" s="1157">
        <v>11</v>
      </c>
    </row>
    <row customHeight="1" ht="11.549999999999999">
      <c r="F31" s="1232" t="s">
        <v>309</v>
      </c>
      <c r="G31" s="1239" t="s">
        <v>1048</v>
      </c>
      <c r="H31" s="1238">
        <f>SUM(I31:J31)</f>
        <v>0</v>
      </c>
      <c r="I31" s="1237"/>
      <c r="J31" s="1227"/>
      <c r="K31" s="1236"/>
      <c r="W31" s="1157">
        <v>11</v>
      </c>
    </row>
    <row customHeight="1" ht="11.549999999999999">
      <c r="F32" s="1232">
        <v>3</v>
      </c>
      <c r="G32" s="692" t="s">
        <v>1049</v>
      </c>
      <c r="H32" s="1238">
        <f>SUM(I32:J32)</f>
        <v>0</v>
      </c>
      <c r="I32" s="1238">
        <f>SUM(I33:I34)</f>
        <v>0</v>
      </c>
      <c r="J32" s="1227"/>
      <c r="K32" s="1236"/>
      <c r="W32" s="1157">
        <v>11</v>
      </c>
    </row>
    <row customHeight="1" ht="48.29999999999999">
      <c r="F33" s="1232" t="s">
        <v>323</v>
      </c>
      <c r="G33" s="1239" t="s">
        <v>1050</v>
      </c>
      <c r="H33" s="1238">
        <f>SUM(I33:J33)</f>
        <v>0</v>
      </c>
      <c r="I33" s="1237"/>
      <c r="J33" s="1227"/>
      <c r="K33" s="1236"/>
      <c r="W33" s="1157">
        <v>46</v>
      </c>
    </row>
    <row customHeight="1" ht="11.549999999999999">
      <c r="F34" s="1232" t="s">
        <v>331</v>
      </c>
      <c r="G34" s="1239" t="s">
        <v>1051</v>
      </c>
      <c r="H34" s="1238">
        <f>SUM(I34:J34)</f>
        <v>0</v>
      </c>
      <c r="I34" s="1237"/>
      <c r="J34" s="1227"/>
      <c r="K34" s="1236"/>
      <c r="W34" s="1157">
        <v>11</v>
      </c>
    </row>
    <row customHeight="1" ht="11.549999999999999">
      <c r="F35" s="1232">
        <v>4</v>
      </c>
      <c r="G35" s="692" t="s">
        <v>1052</v>
      </c>
      <c r="H35" s="1238">
        <f>SUM(I35:J35)</f>
        <v>0</v>
      </c>
      <c r="I35" s="1237"/>
      <c r="J35" s="1227"/>
      <c r="K35" s="1236"/>
      <c r="W35" s="1157">
        <v>11</v>
      </c>
    </row>
    <row customHeight="1" ht="11.549999999999999">
      <c r="F36" s="1232"/>
      <c r="G36" s="695" t="s">
        <v>1053</v>
      </c>
      <c r="H36" s="1238">
        <f>SUM(I36:J36)</f>
        <v>0</v>
      </c>
      <c r="I36" s="1238">
        <f>SUM(I15,I28,I32,I35)</f>
        <v>0</v>
      </c>
      <c r="J36" s="1227"/>
      <c r="K36" s="1236"/>
      <c r="W36" s="1157">
        <v>11</v>
      </c>
    </row>
    <row customHeight="1" ht="29.25">
      <c r="F37" s="1233" t="s">
        <v>1054</v>
      </c>
      <c r="G37" s="2424" t="s">
        <v>1055</v>
      </c>
      <c r="H37" s="2424"/>
      <c r="I37" s="2424"/>
      <c r="J37" s="2424"/>
      <c r="K37" s="1236"/>
      <c r="W37" s="1157">
        <v>28</v>
      </c>
    </row>
    <row customHeight="1" ht="24">
      <c r="F38" s="1232" t="s">
        <v>109</v>
      </c>
      <c r="G38" s="692" t="s">
        <v>1056</v>
      </c>
      <c r="H38" s="1238">
        <f>SUM(I38:J38)</f>
        <v>0</v>
      </c>
      <c r="I38" s="1238">
        <f>SUM(I39,I44,I47)</f>
        <v>0</v>
      </c>
      <c r="J38" s="1227"/>
      <c r="K38" s="1236"/>
      <c r="W38" s="1157">
        <v>23</v>
      </c>
    </row>
    <row customHeight="1" ht="11.549999999999999">
      <c r="F39" s="1232" t="s">
        <v>1021</v>
      </c>
      <c r="G39" s="1239" t="s">
        <v>1020</v>
      </c>
      <c r="H39" s="1238">
        <f>SUM(I39:J39)</f>
        <v>0</v>
      </c>
      <c r="I39" s="1238">
        <f>SUM(I40:I43)</f>
        <v>0</v>
      </c>
      <c r="J39" s="1227"/>
      <c r="K39" s="1236"/>
      <c r="W39" s="1157">
        <v>11</v>
      </c>
    </row>
    <row customHeight="1" ht="24">
      <c r="F40" s="1232" t="s">
        <v>1057</v>
      </c>
      <c r="G40" s="1240" t="s">
        <v>1058</v>
      </c>
      <c r="H40" s="1238">
        <f>SUM(I40:J40)</f>
        <v>0</v>
      </c>
      <c r="I40" s="1237"/>
      <c r="J40" s="1227"/>
      <c r="K40" s="1236"/>
      <c r="W40" s="1157">
        <v>23</v>
      </c>
    </row>
    <row customHeight="1" ht="11.549999999999999">
      <c r="F41" s="1232" t="s">
        <v>1059</v>
      </c>
      <c r="G41" s="1240" t="s">
        <v>1060</v>
      </c>
      <c r="H41" s="1238">
        <f>SUM(I41:J41)</f>
        <v>0</v>
      </c>
      <c r="I41" s="1237"/>
      <c r="J41" s="1227"/>
      <c r="K41" s="1236"/>
      <c r="W41" s="1157">
        <v>11</v>
      </c>
    </row>
    <row customHeight="1" ht="11.549999999999999">
      <c r="F42" s="1232" t="s">
        <v>1061</v>
      </c>
      <c r="G42" s="1240" t="s">
        <v>1062</v>
      </c>
      <c r="H42" s="1238">
        <f>SUM(I42:J42)</f>
        <v>0</v>
      </c>
      <c r="I42" s="1237"/>
      <c r="J42" s="1227"/>
      <c r="K42" s="1236"/>
      <c r="W42" s="1157">
        <v>11</v>
      </c>
    </row>
    <row customHeight="1" ht="35.699999999999996">
      <c r="F43" s="1232" t="s">
        <v>1063</v>
      </c>
      <c r="G43" s="1240" t="s">
        <v>1064</v>
      </c>
      <c r="H43" s="1238">
        <f>SUM(I43:J43)</f>
        <v>0</v>
      </c>
      <c r="I43" s="1237"/>
      <c r="J43" s="1227"/>
      <c r="K43" s="1236"/>
      <c r="W43" s="1157">
        <v>34</v>
      </c>
    </row>
    <row customHeight="1" ht="11.549999999999999">
      <c r="F44" s="1232" t="s">
        <v>1023</v>
      </c>
      <c r="G44" s="1239" t="s">
        <v>1049</v>
      </c>
      <c r="H44" s="1238">
        <f>SUM(I44:J44)</f>
        <v>0</v>
      </c>
      <c r="I44" s="1238">
        <f>SUM(I45:I46)</f>
        <v>0</v>
      </c>
      <c r="J44" s="1227"/>
      <c r="K44" s="1236"/>
      <c r="W44" s="1157">
        <v>11</v>
      </c>
    </row>
    <row customHeight="1" ht="48.29999999999999">
      <c r="F45" s="1232" t="s">
        <v>1065</v>
      </c>
      <c r="G45" s="1240" t="s">
        <v>1050</v>
      </c>
      <c r="H45" s="1238">
        <f>SUM(I45:J45)</f>
        <v>0</v>
      </c>
      <c r="I45" s="1237"/>
      <c r="J45" s="1227"/>
      <c r="K45" s="1236"/>
      <c r="W45" s="1157">
        <v>46</v>
      </c>
    </row>
    <row customHeight="1" ht="11.549999999999999">
      <c r="F46" s="1232" t="s">
        <v>1066</v>
      </c>
      <c r="G46" s="1240" t="s">
        <v>1051</v>
      </c>
      <c r="H46" s="1238">
        <f>SUM(I46:J46)</f>
        <v>0</v>
      </c>
      <c r="I46" s="1237"/>
      <c r="J46" s="1227"/>
      <c r="K46" s="1236"/>
      <c r="W46" s="1157">
        <v>11</v>
      </c>
    </row>
    <row customHeight="1" ht="11.549999999999999">
      <c r="F47" s="1232" t="s">
        <v>1025</v>
      </c>
      <c r="G47" s="1239" t="s">
        <v>1067</v>
      </c>
      <c r="H47" s="1238">
        <f>SUM(I47:J47)</f>
        <v>0</v>
      </c>
      <c r="I47" s="1237"/>
      <c r="J47" s="1227"/>
      <c r="K47" s="1236"/>
      <c r="W47" s="1157">
        <v>11</v>
      </c>
    </row>
    <row customHeight="1" ht="24">
      <c r="F48" s="1232" t="s">
        <v>110</v>
      </c>
      <c r="G48" s="692" t="s">
        <v>1068</v>
      </c>
      <c r="H48" s="1238">
        <f>SUM(I48:J48)</f>
        <v>0</v>
      </c>
      <c r="I48" s="1238">
        <f>SUM(I49,I54,I57)</f>
        <v>0</v>
      </c>
      <c r="J48" s="1227"/>
      <c r="K48" s="1236"/>
      <c r="W48" s="1157">
        <v>23</v>
      </c>
    </row>
    <row customHeight="1" ht="11.549999999999999">
      <c r="F49" s="1232" t="s">
        <v>708</v>
      </c>
      <c r="G49" s="1239" t="s">
        <v>1020</v>
      </c>
      <c r="H49" s="1238">
        <f>SUM(I49:J49)</f>
        <v>0</v>
      </c>
      <c r="I49" s="1238">
        <f>SUM(I50:I53)</f>
        <v>0</v>
      </c>
      <c r="J49" s="1227"/>
      <c r="K49" s="1236"/>
      <c r="W49" s="1157">
        <v>11</v>
      </c>
    </row>
    <row customHeight="1" ht="24">
      <c r="F50" s="1232" t="s">
        <v>711</v>
      </c>
      <c r="G50" s="1240" t="s">
        <v>1058</v>
      </c>
      <c r="H50" s="1238">
        <f>SUM(I50:J50)</f>
        <v>0</v>
      </c>
      <c r="I50" s="1237"/>
      <c r="J50" s="1227"/>
      <c r="K50" s="1236"/>
      <c r="W50" s="1157">
        <v>23</v>
      </c>
    </row>
    <row customHeight="1" ht="11.549999999999999">
      <c r="F51" s="1232" t="s">
        <v>714</v>
      </c>
      <c r="G51" s="1240" t="s">
        <v>1060</v>
      </c>
      <c r="H51" s="1238">
        <f>SUM(I51:J51)</f>
        <v>0</v>
      </c>
      <c r="I51" s="1237"/>
      <c r="J51" s="1227"/>
      <c r="K51" s="1236"/>
      <c r="W51" s="1157">
        <v>11</v>
      </c>
    </row>
    <row customHeight="1" ht="11.549999999999999">
      <c r="F52" s="1232" t="s">
        <v>1069</v>
      </c>
      <c r="G52" s="1240" t="s">
        <v>1062</v>
      </c>
      <c r="H52" s="1238">
        <f>SUM(I52:J52)</f>
        <v>0</v>
      </c>
      <c r="I52" s="1237"/>
      <c r="J52" s="1227"/>
      <c r="K52" s="1236"/>
      <c r="W52" s="1157">
        <v>11</v>
      </c>
    </row>
    <row customHeight="1" ht="35.699999999999996">
      <c r="F53" s="1232" t="s">
        <v>1070</v>
      </c>
      <c r="G53" s="1240" t="s">
        <v>1064</v>
      </c>
      <c r="H53" s="1238">
        <f>SUM(I53:J53)</f>
        <v>0</v>
      </c>
      <c r="I53" s="1237"/>
      <c r="J53" s="1227"/>
      <c r="K53" s="1236"/>
      <c r="W53" s="1157">
        <v>34</v>
      </c>
    </row>
    <row customHeight="1" ht="11.549999999999999">
      <c r="F54" s="1232" t="s">
        <v>306</v>
      </c>
      <c r="G54" s="1239" t="s">
        <v>1049</v>
      </c>
      <c r="H54" s="1238">
        <f>SUM(I54:J54)</f>
        <v>0</v>
      </c>
      <c r="I54" s="1238">
        <f>SUM(I55:I56)</f>
        <v>0</v>
      </c>
      <c r="J54" s="1227"/>
      <c r="K54" s="1236"/>
      <c r="W54" s="1157">
        <v>11</v>
      </c>
    </row>
    <row customHeight="1" ht="48.29999999999999">
      <c r="F55" s="1232" t="s">
        <v>718</v>
      </c>
      <c r="G55" s="1240" t="s">
        <v>1050</v>
      </c>
      <c r="H55" s="1238">
        <f>SUM(I55:J55)</f>
        <v>0</v>
      </c>
      <c r="I55" s="1237"/>
      <c r="J55" s="1227"/>
      <c r="K55" s="1236"/>
      <c r="W55" s="1157">
        <v>46</v>
      </c>
    </row>
    <row customHeight="1" ht="11.549999999999999">
      <c r="F56" s="1232" t="s">
        <v>720</v>
      </c>
      <c r="G56" s="1240" t="s">
        <v>1051</v>
      </c>
      <c r="H56" s="1238">
        <f>SUM(I56:J56)</f>
        <v>0</v>
      </c>
      <c r="I56" s="1237"/>
      <c r="J56" s="1227"/>
      <c r="K56" s="1236"/>
      <c r="W56" s="1157">
        <v>11</v>
      </c>
    </row>
    <row customHeight="1" ht="11.549999999999999">
      <c r="F57" s="1232" t="s">
        <v>309</v>
      </c>
      <c r="G57" s="1239" t="s">
        <v>1067</v>
      </c>
      <c r="H57" s="1238">
        <f>SUM(I57:J57)</f>
        <v>0</v>
      </c>
      <c r="I57" s="1237"/>
      <c r="J57" s="1227"/>
      <c r="K57" s="1236"/>
      <c r="W57" s="1157">
        <v>11</v>
      </c>
    </row>
    <row customHeight="1" ht="11.549999999999999">
      <c r="F58" s="1232"/>
      <c r="G58" s="1241" t="s">
        <v>1053</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F8186-7376-A41E-548D-C91AAB1D738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ИМУП «ПОСЖИЛКОМСЕРВИС»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1073</v>
      </c>
      <c r="H11" s="2439" t="s">
        <v>1074</v>
      </c>
      <c r="I11" s="2439" t="s">
        <v>1075</v>
      </c>
      <c r="J11" s="2440"/>
      <c r="K11" s="2440"/>
      <c r="L11" s="2440"/>
      <c r="M11" s="2440"/>
      <c r="N11" s="2440"/>
      <c r="O11" s="2211" t="s">
        <v>1076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1077</v>
      </c>
      <c r="P12" s="2211"/>
      <c r="Q12" s="2211"/>
      <c r="R12" s="2211"/>
      <c r="S12" s="2211" t="s">
        <v>1078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1079</v>
      </c>
      <c r="BU12" s="2389"/>
      <c r="BV12" s="2389"/>
      <c r="BW12" s="2435"/>
      <c r="BX12" s="2388" t="s">
        <v>1080</v>
      </c>
      <c r="BY12" s="2389"/>
      <c r="BZ12" s="2389"/>
      <c r="CA12" s="2435"/>
      <c r="CB12" s="2388" t="s">
        <v>1081</v>
      </c>
      <c r="CC12" s="2435"/>
      <c r="CD12" s="2388" t="s">
        <v>1082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1083</v>
      </c>
      <c r="CZ12" s="2389"/>
      <c r="DA12" s="2389"/>
      <c r="DB12" s="2389"/>
      <c r="DC12" s="2389"/>
      <c r="DD12" s="2435"/>
      <c r="DE12" s="2388" t="s">
        <v>1084</v>
      </c>
      <c r="DF12" s="2435"/>
      <c r="DG12" s="2388" t="s">
        <v>1082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1085</v>
      </c>
      <c r="P13" s="2211"/>
      <c r="Q13" s="2211"/>
      <c r="R13" s="2211"/>
      <c r="S13" s="2338" t="s">
        <v>1086</v>
      </c>
      <c r="T13" s="2390"/>
      <c r="U13" s="2129" t="s">
        <v>1087</v>
      </c>
      <c r="V13" s="2129"/>
      <c r="W13" s="2129"/>
      <c r="X13" s="2129"/>
      <c r="Y13" s="2129" t="s">
        <v>1088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1089</v>
      </c>
      <c r="BU13" s="2390"/>
      <c r="BV13" s="2338" t="s">
        <v>1090</v>
      </c>
      <c r="BW13" s="2390"/>
      <c r="BX13" s="2338" t="s">
        <v>1091</v>
      </c>
      <c r="BY13" s="2390"/>
      <c r="BZ13" s="2338" t="s">
        <v>1092</v>
      </c>
      <c r="CA13" s="2390"/>
      <c r="CB13" s="2338" t="s">
        <v>1093</v>
      </c>
      <c r="CC13" s="2390"/>
      <c r="CD13" s="2338" t="s">
        <v>1094</v>
      </c>
      <c r="CE13" s="2390"/>
      <c r="CF13" s="2338" t="s">
        <v>1095</v>
      </c>
      <c r="CG13" s="2390"/>
      <c r="CH13" s="2388" t="s">
        <v>1096</v>
      </c>
      <c r="CI13" s="2389"/>
      <c r="CJ13" s="2389"/>
      <c r="CK13" s="2435"/>
      <c r="CL13" s="2438"/>
      <c r="CM13" s="2436"/>
      <c r="CN13" s="2436"/>
      <c r="CO13" s="2436"/>
      <c r="CP13" s="2436"/>
      <c r="CQ13" s="2436"/>
      <c r="CR13" s="2436"/>
      <c r="CS13" s="2436"/>
      <c r="CT13" s="2436"/>
      <c r="CU13" s="2436"/>
      <c r="CV13" s="2436"/>
      <c r="CW13" s="2436"/>
      <c r="CX13" s="2455"/>
      <c r="CY13" s="2338" t="s">
        <v>1097</v>
      </c>
      <c r="CZ13" s="2390"/>
      <c r="DA13" s="2338" t="s">
        <v>1098</v>
      </c>
      <c r="DB13" s="2390"/>
      <c r="DC13" s="2338" t="s">
        <v>1099</v>
      </c>
      <c r="DD13" s="2390"/>
      <c r="DE13" s="2338" t="s">
        <v>1100</v>
      </c>
      <c r="DF13" s="2390"/>
      <c r="DG13" s="2388" t="s">
        <v>1101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1102</v>
      </c>
      <c r="P14" s="2390"/>
      <c r="Q14" s="2338" t="s">
        <v>1103</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1104</v>
      </c>
      <c r="CI14" s="2390"/>
      <c r="CJ14" s="2338" t="s">
        <v>1105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1106</v>
      </c>
      <c r="DH14" s="2390"/>
      <c r="DI14" s="2338" t="s">
        <v>1107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1108</v>
      </c>
      <c r="CC16" s="2435"/>
      <c r="CD16" s="2388" t="s">
        <v>557</v>
      </c>
      <c r="CE16" s="2435"/>
      <c r="CF16" s="2388" t="s">
        <v>1109</v>
      </c>
      <c r="CG16" s="2435"/>
      <c r="CH16" s="2388" t="s">
        <v>1110</v>
      </c>
      <c r="CI16" s="2435"/>
      <c r="CJ16" s="2388" t="s">
        <v>1110</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1108</v>
      </c>
      <c r="DF16" s="2435"/>
      <c r="DG16" s="2388" t="s">
        <v>1111</v>
      </c>
      <c r="DH16" s="2435"/>
      <c r="DI16" s="2388" t="s">
        <v>1111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1112</v>
      </c>
      <c r="P17" s="1193" t="s">
        <v>1113</v>
      </c>
      <c r="Q17" s="1193" t="s">
        <v>1112</v>
      </c>
      <c r="R17" s="1193" t="s">
        <v>1113</v>
      </c>
      <c r="S17" s="1193" t="s">
        <v>1112</v>
      </c>
      <c r="T17" s="1193" t="s">
        <v>1113</v>
      </c>
      <c r="U17" s="1193" t="s">
        <v>1112</v>
      </c>
      <c r="V17" s="1193" t="s">
        <v>1113</v>
      </c>
      <c r="W17" s="1193" t="s">
        <v>1112</v>
      </c>
      <c r="X17" s="1193" t="s">
        <v>1113</v>
      </c>
      <c r="Y17" s="1193" t="s">
        <v>1112</v>
      </c>
      <c r="Z17" s="1193" t="s">
        <v>1113</v>
      </c>
      <c r="AA17" s="1193" t="s">
        <v>1112</v>
      </c>
      <c r="AB17" s="1193" t="s">
        <v>1113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1112</v>
      </c>
      <c r="BU17" s="1193" t="s">
        <v>1113</v>
      </c>
      <c r="BV17" s="1193" t="s">
        <v>1112</v>
      </c>
      <c r="BW17" s="1193" t="s">
        <v>1113</v>
      </c>
      <c r="BX17" s="1193" t="s">
        <v>1112</v>
      </c>
      <c r="BY17" s="1193" t="s">
        <v>1113</v>
      </c>
      <c r="BZ17" s="1193" t="s">
        <v>1112</v>
      </c>
      <c r="CA17" s="1193" t="s">
        <v>1113</v>
      </c>
      <c r="CB17" s="1193" t="s">
        <v>1112</v>
      </c>
      <c r="CC17" s="1193" t="s">
        <v>1113</v>
      </c>
      <c r="CD17" s="1193" t="s">
        <v>1112</v>
      </c>
      <c r="CE17" s="1193" t="s">
        <v>1113</v>
      </c>
      <c r="CF17" s="1193" t="s">
        <v>1112</v>
      </c>
      <c r="CG17" s="1193" t="s">
        <v>1113</v>
      </c>
      <c r="CH17" s="1193" t="s">
        <v>1112</v>
      </c>
      <c r="CI17" s="1193" t="s">
        <v>1113</v>
      </c>
      <c r="CJ17" s="1193" t="s">
        <v>1112</v>
      </c>
      <c r="CK17" s="1193" t="s">
        <v>1113</v>
      </c>
      <c r="CL17" s="2438"/>
      <c r="CM17" s="2436"/>
      <c r="CN17" s="2436"/>
      <c r="CO17" s="2436"/>
      <c r="CP17" s="2436"/>
      <c r="CQ17" s="2436"/>
      <c r="CR17" s="2436"/>
      <c r="CS17" s="2436"/>
      <c r="CT17" s="2436"/>
      <c r="CU17" s="2436"/>
      <c r="CV17" s="2436"/>
      <c r="CW17" s="2436"/>
      <c r="CX17" s="2455"/>
      <c r="CY17" s="1193" t="s">
        <v>1112</v>
      </c>
      <c r="CZ17" s="1193" t="s">
        <v>1113</v>
      </c>
      <c r="DA17" s="1193" t="s">
        <v>1112</v>
      </c>
      <c r="DB17" s="1193" t="s">
        <v>1113</v>
      </c>
      <c r="DC17" s="1193" t="s">
        <v>1112</v>
      </c>
      <c r="DD17" s="1193" t="s">
        <v>1113</v>
      </c>
      <c r="DE17" s="1193" t="s">
        <v>1112</v>
      </c>
      <c r="DF17" s="1193" t="s">
        <v>1113</v>
      </c>
      <c r="DG17" s="1193" t="s">
        <v>1112</v>
      </c>
      <c r="DH17" s="1193" t="s">
        <v>1113</v>
      </c>
      <c r="DI17" s="1193" t="s">
        <v>1112</v>
      </c>
      <c r="DJ17" s="1193" t="s">
        <v>1113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8DBD7-5506-80A7-1038-1A3D57B752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ИМУП «ПОСЖИЛКОМСЕРВИС»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Холодное водоснабжение. Питьевая вода</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5.699999999999996">
      <c r="C13" s="178"/>
      <c r="D13" s="763" t="s">
        <v>87</v>
      </c>
      <c r="E13" s="762" t="s">
        <v>301</v>
      </c>
      <c r="F13" s="762" t="s">
        <v>565</v>
      </c>
      <c r="G13" s="810" t="s">
        <v>302</v>
      </c>
      <c r="H13" s="756" t="s">
        <v>302</v>
      </c>
      <c r="I13" s="2129"/>
      <c r="S13" s="507">
        <v>34</v>
      </c>
    </row>
    <row customHeight="1" ht="15" hidden="1">
      <c r="C14" s="178"/>
      <c r="D14" s="595" t="s">
        <v>109</v>
      </c>
      <c r="E14" s="595" t="s">
        <v>110</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1114</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1114</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1114</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0.7</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1115</v>
      </c>
      <c r="E20" s="690"/>
      <c r="F20" s="511"/>
      <c r="G20" s="511"/>
      <c r="H20" s="511"/>
      <c r="I20" s="1765"/>
      <c r="S20" s="507">
        <v>0</v>
      </c>
    </row>
    <row customHeight="1" ht="29.25">
      <c r="C21" s="453"/>
      <c r="D21" s="541" t="s">
        <v>312</v>
      </c>
      <c r="E21" s="672" t="s">
        <v>1116</v>
      </c>
      <c r="F21" s="1763" t="str">
        <f>IF(TEMPLATE_SPHERE="HEAT","Гкал/час","тыс. куб. м/сутки")</f>
        <v>тыс. куб. м/сутки</v>
      </c>
      <c r="G21" s="682"/>
      <c r="H21" s="682">
        <f>0.7</f>
        <v>0.7</v>
      </c>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1117</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AA903-BC39-AD1A-E8CE-AE67CB5AFC3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ИМУП «ПОСЖИЛКОМСЕРВИС»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87</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305</v>
      </c>
      <c r="G12" s="153"/>
      <c r="Q12" s="85">
        <v>62</v>
      </c>
    </row>
    <row customHeight="1" ht="24">
      <c r="A13" s="194"/>
      <c r="C13" s="98"/>
      <c r="D13" s="149" t="s">
        <v>1021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4.699999999999998">
      <c r="A14" s="194"/>
      <c r="C14" s="98"/>
      <c r="D14" s="149" t="s">
        <v>1057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305</v>
      </c>
      <c r="G16" s="339"/>
      <c r="Q16" s="85">
        <v>14</v>
      </c>
    </row>
    <row customHeight="1" ht="14.699999999999998">
      <c r="A17" s="194"/>
      <c r="C17" s="98"/>
      <c r="D17" s="149" t="s">
        <v>1065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1119</v>
      </c>
      <c r="F18" s="340"/>
      <c r="G18" s="2173"/>
      <c r="I18" s="352"/>
      <c r="J18" s="352"/>
      <c r="Q18" s="344">
        <v>21</v>
      </c>
    </row>
    <row s="1637" customFormat="1" customHeight="1" ht="256.5" hidden="1">
      <c r="A19" s="345"/>
      <c r="B19" s="419"/>
      <c r="C19" s="378"/>
      <c r="D19" s="886" t="s">
        <v>1025</v>
      </c>
      <c r="E19" s="885" t="s">
        <v>1120</v>
      </c>
      <c r="F19" s="387"/>
      <c r="G19" s="339" t="s">
        <v>1121</v>
      </c>
      <c r="I19" s="502"/>
      <c r="J19" s="502"/>
      <c r="Q19" s="760">
        <v>0</v>
      </c>
    </row>
    <row s="1637" customFormat="1" customHeight="1" ht="14.699999999999998">
      <c r="A20" s="345"/>
      <c r="B20" s="148"/>
      <c r="C20" s="309"/>
      <c r="D20" s="887">
        <v>2</v>
      </c>
      <c r="E20" s="332" t="s">
        <v>1122</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1123</v>
      </c>
      <c r="F23" s="1672" t="s">
        <v>305</v>
      </c>
      <c r="G23" s="347"/>
      <c r="I23" s="1626"/>
      <c r="J23" s="1626"/>
      <c r="Q23" s="1633">
        <v>0</v>
      </c>
    </row>
    <row s="1637" customFormat="1" customHeight="1" ht="14.25" hidden="1">
      <c r="A24" s="345"/>
      <c r="B24" s="1162"/>
      <c r="C24" s="378"/>
      <c r="D24" s="1675" t="s">
        <v>708</v>
      </c>
      <c r="E24" s="1674" t="s">
        <v>1124</v>
      </c>
      <c r="F24" s="1672" t="s">
        <v>305</v>
      </c>
      <c r="G24" s="339"/>
      <c r="I24" s="1626"/>
      <c r="J24" s="1626"/>
      <c r="Q24" s="1633">
        <v>0</v>
      </c>
    </row>
    <row s="1637" customFormat="1" customHeight="1" ht="14.25" hidden="1">
      <c r="A25" s="345"/>
      <c r="B25" s="1162"/>
      <c r="C25" s="378"/>
      <c r="D25" s="1675" t="s">
        <v>711</v>
      </c>
      <c r="E25" s="197"/>
      <c r="F25" s="387"/>
      <c r="G25" s="2171" t="s">
        <v>1125</v>
      </c>
      <c r="I25" s="1626"/>
      <c r="J25" s="1626"/>
      <c r="Q25" s="1633">
        <v>0</v>
      </c>
    </row>
    <row s="1637" customFormat="1" customHeight="1" ht="22.5" hidden="1">
      <c r="A26" s="345"/>
      <c r="B26" s="1162"/>
      <c r="C26" s="378"/>
      <c r="D26" s="349"/>
      <c r="E26" s="351" t="s">
        <v>1126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4EE2B-1941-9B33-0094-F8CD1BAC369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1127</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1128</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1129</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1130</v>
      </c>
      <c r="F10" s="1672"/>
      <c r="G10" s="1676"/>
      <c r="H10" s="1672" t="s">
        <v>305</v>
      </c>
      <c r="K10" s="1626"/>
      <c r="L10" s="1626" t="s">
        <v>1131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ИМУП «ПОСЖИЛКОМСЕРВИС»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87</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1132</v>
      </c>
      <c r="F21" s="2463"/>
      <c r="G21" s="2463"/>
      <c r="H21" s="2463"/>
      <c r="I21" s="210"/>
      <c r="M21" s="85">
        <v>14</v>
      </c>
    </row>
    <row customHeight="1" ht="21">
      <c r="A22" s="1685"/>
      <c r="C22" s="98"/>
      <c r="D22" s="149" t="s">
        <v>1021</v>
      </c>
      <c r="E22" s="196" t="s">
        <v>1133</v>
      </c>
      <c r="F22" s="200"/>
      <c r="G22" s="1739"/>
      <c r="H22" s="200" t="s">
        <v>305</v>
      </c>
      <c r="I22" s="153" t="s">
        <v>1134</v>
      </c>
      <c r="M22" s="85">
        <v>20</v>
      </c>
    </row>
    <row customHeight="1" ht="60">
      <c r="A23" s="1685"/>
      <c r="C23" s="98"/>
      <c r="D23" s="149" t="s">
        <v>1023</v>
      </c>
      <c r="E23" s="196" t="s">
        <v>1135</v>
      </c>
      <c r="F23" s="200"/>
      <c r="G23" s="259"/>
      <c r="H23" s="215"/>
      <c r="I23" s="260" t="s">
        <v>1136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305</v>
      </c>
      <c r="H24" s="215"/>
      <c r="I24" s="261" t="s">
        <v>630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323</v>
      </c>
      <c r="E26" s="201"/>
      <c r="F26" s="200"/>
      <c r="G26" s="200" t="s">
        <v>305</v>
      </c>
      <c r="H26" s="215"/>
      <c r="I26" s="2171" t="s">
        <v>1137</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753</v>
      </c>
      <c r="E29" s="207" t="s">
        <v>1127</v>
      </c>
      <c r="F29" s="200"/>
      <c r="G29" s="259"/>
      <c r="H29" s="200" t="s">
        <v>305</v>
      </c>
      <c r="I29" s="2171" t="s">
        <v>1138</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1139</v>
      </c>
      <c r="E33" s="208" t="s">
        <v>1128</v>
      </c>
      <c r="F33" s="200"/>
      <c r="G33" s="259"/>
      <c r="H33" s="200" t="s">
        <v>305</v>
      </c>
      <c r="I33" s="2171" t="s">
        <v>1140</v>
      </c>
      <c r="M33" s="85">
        <v>14</v>
      </c>
    </row>
    <row customHeight="1" ht="15.75">
      <c r="A34" s="1685" t="s">
        <v>89</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1141</v>
      </c>
      <c r="E36" s="208" t="s">
        <v>1129</v>
      </c>
      <c r="F36" s="200"/>
      <c r="G36" s="259"/>
      <c r="H36" s="200" t="s">
        <v>305</v>
      </c>
      <c r="I36" s="2145" t="s">
        <v>1142</v>
      </c>
      <c r="M36" s="85">
        <v>14</v>
      </c>
    </row>
    <row customHeight="1" ht="15.75">
      <c r="A37" s="1685" t="s">
        <v>90</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883</v>
      </c>
      <c r="E39" s="208" t="s">
        <v>1130</v>
      </c>
      <c r="F39" s="200"/>
      <c r="G39" s="209"/>
      <c r="H39" s="200" t="s">
        <v>305</v>
      </c>
      <c r="I39" s="2171" t="s">
        <v>1143</v>
      </c>
      <c r="L39" s="157" t="s">
        <v>1131</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9A873-ED41-45FF-DD4A-C5B44127F49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1144</v>
      </c>
      <c r="D3" s="346"/>
      <c r="E3" s="1033"/>
      <c r="F3" s="1033"/>
      <c r="G3" s="2429"/>
      <c r="H3" s="1502"/>
      <c r="I3" s="653" t="s">
        <v>1145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1146</v>
      </c>
      <c r="D6" s="346"/>
      <c r="E6" s="1033"/>
      <c r="F6" s="1033"/>
      <c r="G6" s="2429"/>
      <c r="H6" s="1502"/>
      <c r="I6" s="653" t="s">
        <v>1145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87</v>
      </c>
      <c r="F20" s="2226" t="s">
        <v>123</v>
      </c>
      <c r="G20" s="2226" t="s">
        <v>124</v>
      </c>
      <c r="H20" s="2388" t="s">
        <v>1147</v>
      </c>
      <c r="I20" s="2389"/>
      <c r="J20" s="2435"/>
      <c r="K20" s="2226" t="s">
        <v>302</v>
      </c>
      <c r="L20" s="2226" t="s">
        <v>389</v>
      </c>
      <c r="M20" s="2391"/>
      <c r="AH20" s="376">
        <v>21</v>
      </c>
    </row>
    <row customHeight="1" ht="22.049999999999997">
      <c r="D21" s="378"/>
      <c r="E21" s="2281"/>
      <c r="F21" s="2227"/>
      <c r="G21" s="2227"/>
      <c r="H21" s="2220" t="s">
        <v>1148</v>
      </c>
      <c r="I21" s="2222"/>
      <c r="J21" s="110" t="s">
        <v>1149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1144</v>
      </c>
      <c r="D25" s="2468"/>
      <c r="E25" s="2206"/>
      <c r="F25" s="2472"/>
      <c r="G25" s="2429"/>
      <c r="H25" s="1502"/>
      <c r="I25" s="653" t="s">
        <v>1145</v>
      </c>
      <c r="J25" s="573"/>
      <c r="K25" s="1502"/>
      <c r="L25" s="216"/>
      <c r="M25" s="2172"/>
      <c r="N25" s="336"/>
      <c r="O25" s="1626"/>
      <c r="P25" s="1626"/>
      <c r="AH25" s="1633">
        <v>0</v>
      </c>
    </row>
    <row customHeight="1" ht="0.75" hidden="1">
      <c r="A26" s="1782"/>
      <c r="B26" s="1782"/>
      <c r="C26" s="371" t="s">
        <v>1150</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1144</v>
      </c>
      <c r="D28" s="2464"/>
      <c r="E28" s="2465"/>
      <c r="F28" s="2466"/>
      <c r="G28" s="2429"/>
      <c r="H28" s="1502"/>
      <c r="I28" s="653" t="s">
        <v>1145</v>
      </c>
      <c r="J28" s="573"/>
      <c r="K28" s="1502"/>
      <c r="L28" s="216"/>
      <c r="M28" s="2172"/>
      <c r="N28" s="336"/>
      <c r="O28" s="1626"/>
      <c r="P28" s="1626"/>
      <c r="AH28" s="1633">
        <v>0</v>
      </c>
    </row>
    <row s="1637" customFormat="1" customHeight="1" ht="0.75" hidden="1">
      <c r="A29" s="1782"/>
      <c r="B29" s="1782"/>
      <c r="C29" s="371" t="s">
        <v>1150</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1144</v>
      </c>
      <c r="D31" s="2464"/>
      <c r="E31" s="2206"/>
      <c r="F31" s="2385"/>
      <c r="G31" s="2429"/>
      <c r="H31" s="1502"/>
      <c r="I31" s="653" t="s">
        <v>1145</v>
      </c>
      <c r="J31" s="573"/>
      <c r="K31" s="1502"/>
      <c r="L31" s="216"/>
      <c r="M31" s="2172"/>
      <c r="N31" s="336"/>
      <c r="O31" s="1626"/>
      <c r="P31" s="1626"/>
      <c r="AH31" s="1633">
        <v>0</v>
      </c>
    </row>
    <row s="1637" customFormat="1" customHeight="1" ht="0.75" hidden="1">
      <c r="A32" s="1782"/>
      <c r="B32" s="1782"/>
      <c r="C32" s="371" t="s">
        <v>1150</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1144</v>
      </c>
      <c r="D34" s="2464"/>
      <c r="E34" s="2206"/>
      <c r="F34" s="2385"/>
      <c r="G34" s="2429"/>
      <c r="H34" s="1502"/>
      <c r="I34" s="653" t="s">
        <v>1145</v>
      </c>
      <c r="J34" s="573"/>
      <c r="K34" s="1502"/>
      <c r="L34" s="216"/>
      <c r="M34" s="2172"/>
      <c r="N34" s="336"/>
      <c r="O34" s="1626"/>
      <c r="P34" s="1626"/>
      <c r="AH34" s="1633">
        <v>0</v>
      </c>
    </row>
    <row s="1637" customFormat="1" customHeight="1" ht="0.75" hidden="1">
      <c r="A35" s="1782"/>
      <c r="B35" s="1782"/>
      <c r="C35" s="371" t="s">
        <v>1150</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1144</v>
      </c>
      <c r="D37" s="2464"/>
      <c r="E37" s="2206"/>
      <c r="F37" s="2385"/>
      <c r="G37" s="2429"/>
      <c r="H37" s="1502"/>
      <c r="I37" s="653" t="s">
        <v>1145</v>
      </c>
      <c r="J37" s="573"/>
      <c r="K37" s="1502"/>
      <c r="L37" s="216"/>
      <c r="M37" s="2172"/>
      <c r="N37" s="336"/>
      <c r="O37" s="1626"/>
      <c r="P37" s="1626"/>
      <c r="AH37" s="1633">
        <v>0</v>
      </c>
    </row>
    <row s="1637" customFormat="1" customHeight="1" ht="0.75" hidden="1">
      <c r="A38" s="1782"/>
      <c r="B38" s="1782"/>
      <c r="C38" s="371" t="s">
        <v>1150</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1144</v>
      </c>
      <c r="D40" s="2464"/>
      <c r="E40" s="2206"/>
      <c r="F40" s="2385"/>
      <c r="G40" s="2429"/>
      <c r="H40" s="1502"/>
      <c r="I40" s="653" t="s">
        <v>1145</v>
      </c>
      <c r="J40" s="573"/>
      <c r="K40" s="1502"/>
      <c r="L40" s="216"/>
      <c r="M40" s="2172"/>
      <c r="N40" s="336"/>
      <c r="O40" s="1626"/>
      <c r="P40" s="1626"/>
      <c r="AH40" s="1633">
        <v>0</v>
      </c>
    </row>
    <row s="1637" customFormat="1" customHeight="1" ht="0.75" hidden="1">
      <c r="A41" s="1782"/>
      <c r="B41" s="1782"/>
      <c r="C41" s="371" t="s">
        <v>1150</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1144</v>
      </c>
      <c r="D43" s="2464"/>
      <c r="E43" s="2206"/>
      <c r="F43" s="2385"/>
      <c r="G43" s="2429"/>
      <c r="H43" s="1502"/>
      <c r="I43" s="653" t="s">
        <v>1145</v>
      </c>
      <c r="J43" s="573"/>
      <c r="K43" s="1502"/>
      <c r="L43" s="216"/>
      <c r="M43" s="2172"/>
      <c r="N43" s="336"/>
      <c r="O43" s="1626"/>
      <c r="P43" s="1626"/>
      <c r="AH43" s="1633">
        <v>0</v>
      </c>
    </row>
    <row s="1637" customFormat="1" customHeight="1" ht="0.75" hidden="1">
      <c r="A44" s="1782"/>
      <c r="B44" s="1782"/>
      <c r="C44" s="371" t="s">
        <v>1150</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1144</v>
      </c>
      <c r="D46" s="2464"/>
      <c r="E46" s="2206"/>
      <c r="F46" s="2385"/>
      <c r="G46" s="2429"/>
      <c r="H46" s="1502"/>
      <c r="I46" s="653" t="s">
        <v>1145</v>
      </c>
      <c r="J46" s="573"/>
      <c r="K46" s="1502"/>
      <c r="L46" s="216"/>
      <c r="M46" s="2172"/>
      <c r="N46" s="336"/>
      <c r="O46" s="1626"/>
      <c r="P46" s="1626"/>
      <c r="AH46" s="1633">
        <v>0</v>
      </c>
    </row>
    <row s="1637" customFormat="1" customHeight="1" ht="0.75" hidden="1">
      <c r="A47" s="1782"/>
      <c r="B47" s="1782"/>
      <c r="C47" s="371" t="s">
        <v>1150</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1144</v>
      </c>
      <c r="D49" s="2464"/>
      <c r="E49" s="2206"/>
      <c r="F49" s="2385"/>
      <c r="G49" s="2429"/>
      <c r="H49" s="1502"/>
      <c r="I49" s="653" t="s">
        <v>1145</v>
      </c>
      <c r="J49" s="573"/>
      <c r="K49" s="1502"/>
      <c r="L49" s="216"/>
      <c r="M49" s="2172"/>
      <c r="N49" s="336"/>
      <c r="O49" s="1626"/>
      <c r="P49" s="1626"/>
      <c r="AH49" s="1633">
        <v>0</v>
      </c>
    </row>
    <row s="1637" customFormat="1" customHeight="1" ht="0.75" hidden="1">
      <c r="A50" s="1782"/>
      <c r="B50" s="1782"/>
      <c r="C50" s="371" t="s">
        <v>1150</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1144</v>
      </c>
      <c r="D52" s="2464"/>
      <c r="E52" s="2206"/>
      <c r="F52" s="2385"/>
      <c r="G52" s="2429"/>
      <c r="H52" s="1502"/>
      <c r="I52" s="653" t="s">
        <v>1145</v>
      </c>
      <c r="J52" s="573"/>
      <c r="K52" s="1502"/>
      <c r="L52" s="216"/>
      <c r="M52" s="2172"/>
      <c r="N52" s="336"/>
      <c r="O52" s="1626"/>
      <c r="P52" s="1626"/>
      <c r="AH52" s="1633">
        <v>0</v>
      </c>
    </row>
    <row s="1637" customFormat="1" customHeight="1" ht="0.75" hidden="1">
      <c r="A53" s="1782"/>
      <c r="B53" s="1782"/>
      <c r="C53" s="371" t="s">
        <v>1150</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1144</v>
      </c>
      <c r="D55" s="2464"/>
      <c r="E55" s="2206"/>
      <c r="F55" s="2385"/>
      <c r="G55" s="2429"/>
      <c r="H55" s="1502"/>
      <c r="I55" s="653" t="s">
        <v>1145</v>
      </c>
      <c r="J55" s="573"/>
      <c r="K55" s="1502"/>
      <c r="L55" s="216"/>
      <c r="M55" s="2172"/>
      <c r="N55" s="336"/>
      <c r="O55" s="1626"/>
      <c r="P55" s="1626"/>
      <c r="AH55" s="1633">
        <v>0</v>
      </c>
    </row>
    <row s="1637" customFormat="1" customHeight="1" ht="0.75" hidden="1">
      <c r="A56" s="1782"/>
      <c r="B56" s="1782"/>
      <c r="C56" s="371" t="s">
        <v>1150</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1144</v>
      </c>
      <c r="D58" s="2464"/>
      <c r="E58" s="2206"/>
      <c r="F58" s="2385"/>
      <c r="G58" s="2429"/>
      <c r="H58" s="1502"/>
      <c r="I58" s="653" t="s">
        <v>1145</v>
      </c>
      <c r="J58" s="573"/>
      <c r="K58" s="1502"/>
      <c r="L58" s="216"/>
      <c r="M58" s="2172"/>
      <c r="N58" s="336"/>
      <c r="O58" s="1626"/>
      <c r="P58" s="1626"/>
      <c r="AH58" s="1633">
        <v>0</v>
      </c>
    </row>
    <row s="1637" customFormat="1" customHeight="1" ht="0.75" hidden="1">
      <c r="A59" s="1782"/>
      <c r="B59" s="1782"/>
      <c r="C59" s="371" t="s">
        <v>1150</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1144</v>
      </c>
      <c r="D61" s="2464"/>
      <c r="E61" s="2206"/>
      <c r="F61" s="2385"/>
      <c r="G61" s="2429"/>
      <c r="H61" s="1502"/>
      <c r="I61" s="653" t="s">
        <v>1145</v>
      </c>
      <c r="J61" s="573"/>
      <c r="K61" s="1502"/>
      <c r="L61" s="216"/>
      <c r="M61" s="2172"/>
      <c r="N61" s="336"/>
      <c r="O61" s="1626"/>
      <c r="P61" s="1626"/>
      <c r="AH61" s="1633">
        <v>0</v>
      </c>
    </row>
    <row s="1637" customFormat="1" customHeight="1" ht="0.75" hidden="1">
      <c r="A62" s="1782"/>
      <c r="B62" s="1782"/>
      <c r="C62" s="371" t="s">
        <v>1150</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1144</v>
      </c>
      <c r="D64" s="2464"/>
      <c r="E64" s="2206"/>
      <c r="F64" s="2385"/>
      <c r="G64" s="2429"/>
      <c r="H64" s="1502"/>
      <c r="I64" s="653" t="s">
        <v>1145</v>
      </c>
      <c r="J64" s="573"/>
      <c r="K64" s="1502"/>
      <c r="L64" s="216"/>
      <c r="M64" s="2172"/>
      <c r="N64" s="336"/>
      <c r="O64" s="1626"/>
      <c r="P64" s="1626"/>
      <c r="AH64" s="1633">
        <v>0</v>
      </c>
    </row>
    <row s="1637" customFormat="1" customHeight="1" ht="0.75" hidden="1">
      <c r="A65" s="1782"/>
      <c r="B65" s="1782"/>
      <c r="C65" s="371" t="s">
        <v>1150</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1144</v>
      </c>
      <c r="D67" s="2464"/>
      <c r="E67" s="2206"/>
      <c r="F67" s="2385"/>
      <c r="G67" s="2429"/>
      <c r="H67" s="1502"/>
      <c r="I67" s="653" t="s">
        <v>1145</v>
      </c>
      <c r="J67" s="573"/>
      <c r="K67" s="1502"/>
      <c r="L67" s="216"/>
      <c r="M67" s="2172"/>
      <c r="N67" s="336"/>
      <c r="O67" s="1626"/>
      <c r="P67" s="1626"/>
      <c r="AH67" s="1633">
        <v>0</v>
      </c>
    </row>
    <row s="1637" customFormat="1" customHeight="1" ht="0.75" hidden="1">
      <c r="A68" s="1782"/>
      <c r="B68" s="1782"/>
      <c r="C68" s="371" t="s">
        <v>1150</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1144</v>
      </c>
      <c r="D70" s="2464"/>
      <c r="E70" s="2206"/>
      <c r="F70" s="2385"/>
      <c r="G70" s="2429"/>
      <c r="H70" s="1502"/>
      <c r="I70" s="653" t="s">
        <v>1145</v>
      </c>
      <c r="J70" s="573"/>
      <c r="K70" s="1502"/>
      <c r="L70" s="216"/>
      <c r="M70" s="2172"/>
      <c r="N70" s="336"/>
      <c r="O70" s="1626"/>
      <c r="P70" s="1626"/>
      <c r="AH70" s="1633">
        <v>0</v>
      </c>
    </row>
    <row s="1637" customFormat="1" customHeight="1" ht="0.75" hidden="1">
      <c r="A71" s="1782"/>
      <c r="B71" s="1782"/>
      <c r="C71" s="371" t="s">
        <v>1150</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1144</v>
      </c>
      <c r="D73" s="2464"/>
      <c r="E73" s="2206"/>
      <c r="F73" s="2385"/>
      <c r="G73" s="2429"/>
      <c r="H73" s="1502"/>
      <c r="I73" s="653" t="s">
        <v>1145</v>
      </c>
      <c r="J73" s="573"/>
      <c r="K73" s="1502"/>
      <c r="L73" s="216"/>
      <c r="M73" s="2172"/>
      <c r="N73" s="336"/>
      <c r="O73" s="1626"/>
      <c r="P73" s="1626"/>
      <c r="AH73" s="1633">
        <v>0</v>
      </c>
    </row>
    <row s="1637" customFormat="1" customHeight="1" ht="0.75" hidden="1">
      <c r="A74" s="1782"/>
      <c r="B74" s="1782"/>
      <c r="C74" s="371" t="s">
        <v>1150</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1144</v>
      </c>
      <c r="D76" s="2464"/>
      <c r="E76" s="2206"/>
      <c r="F76" s="2385"/>
      <c r="G76" s="2429"/>
      <c r="H76" s="1502"/>
      <c r="I76" s="653" t="s">
        <v>1145</v>
      </c>
      <c r="J76" s="573"/>
      <c r="K76" s="1502"/>
      <c r="L76" s="216"/>
      <c r="M76" s="2172"/>
      <c r="N76" s="336"/>
      <c r="O76" s="1626"/>
      <c r="P76" s="1626"/>
      <c r="AH76" s="1633">
        <v>0</v>
      </c>
    </row>
    <row s="1637" customFormat="1" customHeight="1" ht="0.75" hidden="1">
      <c r="A77" s="1782"/>
      <c r="B77" s="1782"/>
      <c r="C77" s="371" t="s">
        <v>1150</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1144</v>
      </c>
      <c r="D79" s="2464"/>
      <c r="E79" s="2206"/>
      <c r="F79" s="2385"/>
      <c r="G79" s="2429"/>
      <c r="H79" s="1502"/>
      <c r="I79" s="653" t="s">
        <v>1145</v>
      </c>
      <c r="J79" s="573"/>
      <c r="K79" s="1502"/>
      <c r="L79" s="216"/>
      <c r="M79" s="2172"/>
      <c r="N79" s="336"/>
      <c r="O79" s="1626"/>
      <c r="P79" s="1626"/>
      <c r="AH79" s="1633">
        <v>0</v>
      </c>
    </row>
    <row s="1637" customFormat="1" customHeight="1" ht="0.75" hidden="1">
      <c r="A80" s="1782"/>
      <c r="B80" s="1782"/>
      <c r="C80" s="371" t="s">
        <v>1150</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1144</v>
      </c>
      <c r="D82" s="2464"/>
      <c r="E82" s="2206"/>
      <c r="F82" s="2385"/>
      <c r="G82" s="2429"/>
      <c r="H82" s="1502"/>
      <c r="I82" s="653" t="s">
        <v>1145</v>
      </c>
      <c r="J82" s="573"/>
      <c r="K82" s="1502"/>
      <c r="L82" s="216"/>
      <c r="M82" s="2172"/>
      <c r="N82" s="336"/>
      <c r="O82" s="1626"/>
      <c r="P82" s="1626"/>
      <c r="AH82" s="1633">
        <v>0</v>
      </c>
    </row>
    <row s="1637" customFormat="1" customHeight="1" ht="1.05">
      <c r="A83" s="1782"/>
      <c r="B83" s="1782"/>
      <c r="C83" s="371" t="s">
        <v>1150</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1151</v>
      </c>
      <c r="N85" s="336"/>
      <c r="AH85" s="376">
        <v>34</v>
      </c>
    </row>
    <row customHeight="1" ht="19.95">
      <c r="A86" s="1782"/>
      <c r="B86" s="1782"/>
      <c r="D86" s="378"/>
      <c r="E86" s="149" t="s">
        <v>89</v>
      </c>
      <c r="F86" s="2462" t="s">
        <v>1152</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1146</v>
      </c>
      <c r="D88" s="2464"/>
      <c r="E88" s="2206"/>
      <c r="F88" s="2385"/>
      <c r="G88" s="2429"/>
      <c r="H88" s="1502"/>
      <c r="I88" s="653" t="s">
        <v>1145</v>
      </c>
      <c r="J88" s="573"/>
      <c r="K88" s="1502"/>
      <c r="L88" s="216"/>
      <c r="M88" s="2172"/>
      <c r="N88" s="336"/>
      <c r="O88" s="1626"/>
      <c r="P88" s="1626"/>
      <c r="AH88" s="1633">
        <v>0</v>
      </c>
    </row>
    <row s="1637" customFormat="1" customHeight="1" ht="0.75" hidden="1">
      <c r="A89" s="1782"/>
      <c r="B89" s="1782"/>
      <c r="C89" s="371" t="s">
        <v>1153</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1146</v>
      </c>
      <c r="D91" s="2464"/>
      <c r="E91" s="2206"/>
      <c r="F91" s="2385"/>
      <c r="G91" s="2429"/>
      <c r="H91" s="1502"/>
      <c r="I91" s="653" t="s">
        <v>1145</v>
      </c>
      <c r="J91" s="573"/>
      <c r="K91" s="1502"/>
      <c r="L91" s="216"/>
      <c r="M91" s="1863"/>
      <c r="N91" s="336"/>
      <c r="O91" s="1626"/>
      <c r="P91" s="1626"/>
      <c r="AH91" s="1633">
        <v>0</v>
      </c>
    </row>
    <row s="1637" customFormat="1" customHeight="1" ht="0.75" hidden="1">
      <c r="A92" s="1782"/>
      <c r="B92" s="1782"/>
      <c r="C92" s="371" t="s">
        <v>1153</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1146</v>
      </c>
      <c r="D94" s="2464"/>
      <c r="E94" s="2206"/>
      <c r="F94" s="2385"/>
      <c r="G94" s="2429"/>
      <c r="H94" s="1502"/>
      <c r="I94" s="653" t="s">
        <v>1145</v>
      </c>
      <c r="J94" s="573"/>
      <c r="K94" s="1502"/>
      <c r="L94" s="216"/>
      <c r="M94" s="343"/>
      <c r="N94" s="336"/>
      <c r="O94" s="1626"/>
      <c r="P94" s="1626"/>
      <c r="AH94" s="1633">
        <v>0</v>
      </c>
    </row>
    <row s="1637" customFormat="1" customHeight="1" ht="0.75" hidden="1">
      <c r="A95" s="1782"/>
      <c r="B95" s="1782"/>
      <c r="C95" s="371" t="s">
        <v>1153</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1146</v>
      </c>
      <c r="D97" s="2464"/>
      <c r="E97" s="2206"/>
      <c r="F97" s="2385"/>
      <c r="G97" s="2429"/>
      <c r="H97" s="1502"/>
      <c r="I97" s="653" t="s">
        <v>1145</v>
      </c>
      <c r="J97" s="573"/>
      <c r="K97" s="1502"/>
      <c r="L97" s="216"/>
      <c r="M97" s="343"/>
      <c r="N97" s="336"/>
      <c r="O97" s="1626"/>
      <c r="P97" s="1626"/>
      <c r="AH97" s="1633">
        <v>0</v>
      </c>
    </row>
    <row s="1637" customFormat="1" customHeight="1" ht="0.75" hidden="1">
      <c r="A98" s="1782"/>
      <c r="B98" s="1782"/>
      <c r="C98" s="371" t="s">
        <v>1153</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1146</v>
      </c>
      <c r="D100" s="2464"/>
      <c r="E100" s="2206"/>
      <c r="F100" s="2385"/>
      <c r="G100" s="2429"/>
      <c r="H100" s="1502"/>
      <c r="I100" s="653" t="s">
        <v>1145</v>
      </c>
      <c r="J100" s="573"/>
      <c r="K100" s="1502"/>
      <c r="L100" s="216"/>
      <c r="M100" s="343"/>
      <c r="N100" s="336"/>
      <c r="O100" s="1626"/>
      <c r="P100" s="1626"/>
      <c r="AH100" s="1633">
        <v>0</v>
      </c>
    </row>
    <row s="1637" customFormat="1" customHeight="1" ht="0.75" hidden="1">
      <c r="A101" s="1782"/>
      <c r="B101" s="1782"/>
      <c r="C101" s="371" t="s">
        <v>1153</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1146</v>
      </c>
      <c r="D103" s="2464"/>
      <c r="E103" s="2206"/>
      <c r="F103" s="2385"/>
      <c r="G103" s="2429"/>
      <c r="H103" s="1502"/>
      <c r="I103" s="653" t="s">
        <v>1145</v>
      </c>
      <c r="J103" s="573"/>
      <c r="K103" s="1502"/>
      <c r="L103" s="216"/>
      <c r="M103" s="343"/>
      <c r="N103" s="336"/>
      <c r="O103" s="1626"/>
      <c r="P103" s="1626"/>
      <c r="AH103" s="1633">
        <v>0</v>
      </c>
    </row>
    <row s="1637" customFormat="1" customHeight="1" ht="0.75" hidden="1">
      <c r="A104" s="1782"/>
      <c r="B104" s="1782"/>
      <c r="C104" s="371" t="s">
        <v>1153</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1146</v>
      </c>
      <c r="D106" s="2464"/>
      <c r="E106" s="2206"/>
      <c r="F106" s="2385"/>
      <c r="G106" s="2429"/>
      <c r="H106" s="1502"/>
      <c r="I106" s="653" t="s">
        <v>1145</v>
      </c>
      <c r="J106" s="573"/>
      <c r="K106" s="1502"/>
      <c r="L106" s="216"/>
      <c r="M106" s="343"/>
      <c r="N106" s="336"/>
      <c r="O106" s="1626"/>
      <c r="P106" s="1626"/>
      <c r="AH106" s="1633">
        <v>0</v>
      </c>
    </row>
    <row s="1637" customFormat="1" customHeight="1" ht="0.75" hidden="1">
      <c r="A107" s="1782"/>
      <c r="B107" s="1782"/>
      <c r="C107" s="371" t="s">
        <v>1153</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1146</v>
      </c>
      <c r="D109" s="2464"/>
      <c r="E109" s="2206"/>
      <c r="F109" s="2385"/>
      <c r="G109" s="2429"/>
      <c r="H109" s="1502"/>
      <c r="I109" s="653" t="s">
        <v>1145</v>
      </c>
      <c r="J109" s="573"/>
      <c r="K109" s="1502"/>
      <c r="L109" s="216"/>
      <c r="M109" s="343"/>
      <c r="N109" s="336"/>
      <c r="O109" s="1626"/>
      <c r="P109" s="1626"/>
      <c r="AH109" s="1633">
        <v>0</v>
      </c>
    </row>
    <row s="1637" customFormat="1" customHeight="1" ht="0.75" hidden="1">
      <c r="A110" s="1782"/>
      <c r="B110" s="1782"/>
      <c r="C110" s="371" t="s">
        <v>1153</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1146</v>
      </c>
      <c r="D112" s="2464"/>
      <c r="E112" s="2206"/>
      <c r="F112" s="2385"/>
      <c r="G112" s="2429"/>
      <c r="H112" s="1502"/>
      <c r="I112" s="653" t="s">
        <v>1145</v>
      </c>
      <c r="J112" s="573"/>
      <c r="K112" s="1502"/>
      <c r="L112" s="216"/>
      <c r="M112" s="343"/>
      <c r="N112" s="336"/>
      <c r="O112" s="1626"/>
      <c r="P112" s="1626"/>
      <c r="AH112" s="1633">
        <v>0</v>
      </c>
    </row>
    <row s="1637" customFormat="1" customHeight="1" ht="0.75" hidden="1">
      <c r="A113" s="1782"/>
      <c r="B113" s="1782"/>
      <c r="C113" s="371" t="s">
        <v>1153</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1146</v>
      </c>
      <c r="D115" s="2464"/>
      <c r="E115" s="2206"/>
      <c r="F115" s="2385"/>
      <c r="G115" s="2429"/>
      <c r="H115" s="1502"/>
      <c r="I115" s="653" t="s">
        <v>1145</v>
      </c>
      <c r="J115" s="573"/>
      <c r="K115" s="1502"/>
      <c r="L115" s="216"/>
      <c r="M115" s="343"/>
      <c r="N115" s="336"/>
      <c r="O115" s="1626"/>
      <c r="P115" s="1626"/>
      <c r="AH115" s="1633">
        <v>0</v>
      </c>
    </row>
    <row s="1637" customFormat="1" customHeight="1" ht="0.75" hidden="1">
      <c r="A116" s="1782"/>
      <c r="B116" s="1782"/>
      <c r="C116" s="371" t="s">
        <v>1153</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1146</v>
      </c>
      <c r="D118" s="2464"/>
      <c r="E118" s="2206"/>
      <c r="F118" s="2385"/>
      <c r="G118" s="2429"/>
      <c r="H118" s="1502"/>
      <c r="I118" s="653" t="s">
        <v>1145</v>
      </c>
      <c r="J118" s="573"/>
      <c r="K118" s="1502"/>
      <c r="L118" s="216"/>
      <c r="M118" s="343"/>
      <c r="N118" s="336"/>
      <c r="O118" s="1626"/>
      <c r="P118" s="1626"/>
      <c r="AH118" s="1633">
        <v>0</v>
      </c>
    </row>
    <row s="1637" customFormat="1" customHeight="1" ht="0.75" hidden="1">
      <c r="A119" s="1782"/>
      <c r="B119" s="1782"/>
      <c r="C119" s="371" t="s">
        <v>1153</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1146</v>
      </c>
      <c r="D121" s="2464"/>
      <c r="E121" s="2206"/>
      <c r="F121" s="2385"/>
      <c r="G121" s="2429"/>
      <c r="H121" s="1502"/>
      <c r="I121" s="653" t="s">
        <v>1145</v>
      </c>
      <c r="J121" s="573"/>
      <c r="K121" s="1502"/>
      <c r="L121" s="216"/>
      <c r="M121" s="343"/>
      <c r="N121" s="336"/>
      <c r="O121" s="1626"/>
      <c r="P121" s="1626"/>
      <c r="AH121" s="1633">
        <v>0</v>
      </c>
    </row>
    <row s="1637" customFormat="1" customHeight="1" ht="0.75" hidden="1">
      <c r="A122" s="1782"/>
      <c r="B122" s="1782"/>
      <c r="C122" s="371" t="s">
        <v>1153</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1146</v>
      </c>
      <c r="D124" s="2464"/>
      <c r="E124" s="2206"/>
      <c r="F124" s="2385"/>
      <c r="G124" s="2429"/>
      <c r="H124" s="1502"/>
      <c r="I124" s="653" t="s">
        <v>1145</v>
      </c>
      <c r="J124" s="573"/>
      <c r="K124" s="1502"/>
      <c r="L124" s="216"/>
      <c r="M124" s="343"/>
      <c r="N124" s="336"/>
      <c r="O124" s="1626"/>
      <c r="P124" s="1626"/>
      <c r="AH124" s="1633">
        <v>0</v>
      </c>
    </row>
    <row s="1637" customFormat="1" customHeight="1" ht="0.75" hidden="1">
      <c r="A125" s="1782"/>
      <c r="B125" s="1782"/>
      <c r="C125" s="371" t="s">
        <v>1153</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1146</v>
      </c>
      <c r="D127" s="2464"/>
      <c r="E127" s="2206"/>
      <c r="F127" s="2385"/>
      <c r="G127" s="2429"/>
      <c r="H127" s="1502"/>
      <c r="I127" s="653" t="s">
        <v>1145</v>
      </c>
      <c r="J127" s="573"/>
      <c r="K127" s="1502"/>
      <c r="L127" s="216"/>
      <c r="M127" s="343"/>
      <c r="N127" s="336"/>
      <c r="O127" s="1626"/>
      <c r="P127" s="1626"/>
      <c r="AH127" s="1633">
        <v>0</v>
      </c>
    </row>
    <row s="1637" customFormat="1" customHeight="1" ht="0.75" hidden="1">
      <c r="A128" s="1782"/>
      <c r="B128" s="1782"/>
      <c r="C128" s="371" t="s">
        <v>1153</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1146</v>
      </c>
      <c r="D130" s="2464"/>
      <c r="E130" s="2206"/>
      <c r="F130" s="2385"/>
      <c r="G130" s="2429"/>
      <c r="H130" s="1502"/>
      <c r="I130" s="653" t="s">
        <v>1145</v>
      </c>
      <c r="J130" s="573"/>
      <c r="K130" s="1502"/>
      <c r="L130" s="216"/>
      <c r="M130" s="343"/>
      <c r="N130" s="336"/>
      <c r="O130" s="1626"/>
      <c r="P130" s="1626"/>
      <c r="AH130" s="1633">
        <v>0</v>
      </c>
    </row>
    <row s="1637" customFormat="1" customHeight="1" ht="0.75" hidden="1">
      <c r="A131" s="1782"/>
      <c r="B131" s="1782"/>
      <c r="C131" s="371" t="s">
        <v>1153</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1146</v>
      </c>
      <c r="D133" s="2464"/>
      <c r="E133" s="2206"/>
      <c r="F133" s="2385"/>
      <c r="G133" s="2429"/>
      <c r="H133" s="1502"/>
      <c r="I133" s="653" t="s">
        <v>1145</v>
      </c>
      <c r="J133" s="573"/>
      <c r="K133" s="1502"/>
      <c r="L133" s="216"/>
      <c r="M133" s="343"/>
      <c r="N133" s="336"/>
      <c r="O133" s="1626"/>
      <c r="P133" s="1626"/>
      <c r="AH133" s="1633">
        <v>0</v>
      </c>
    </row>
    <row s="1637" customFormat="1" customHeight="1" ht="0.75" hidden="1">
      <c r="A134" s="1782"/>
      <c r="B134" s="1782"/>
      <c r="C134" s="371" t="s">
        <v>1153</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1146</v>
      </c>
      <c r="D136" s="2464"/>
      <c r="E136" s="2206"/>
      <c r="F136" s="2385"/>
      <c r="G136" s="2429"/>
      <c r="H136" s="1502"/>
      <c r="I136" s="653" t="s">
        <v>1145</v>
      </c>
      <c r="J136" s="573"/>
      <c r="K136" s="1502"/>
      <c r="L136" s="216"/>
      <c r="M136" s="343"/>
      <c r="N136" s="336"/>
      <c r="O136" s="1626"/>
      <c r="P136" s="1626"/>
      <c r="AH136" s="1633">
        <v>0</v>
      </c>
    </row>
    <row s="1637" customFormat="1" customHeight="1" ht="0.75" hidden="1">
      <c r="A137" s="1782"/>
      <c r="B137" s="1782"/>
      <c r="C137" s="371" t="s">
        <v>1153</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1146</v>
      </c>
      <c r="D139" s="2464"/>
      <c r="E139" s="2206"/>
      <c r="F139" s="2385"/>
      <c r="G139" s="2429"/>
      <c r="H139" s="1502"/>
      <c r="I139" s="653" t="s">
        <v>1145</v>
      </c>
      <c r="J139" s="573"/>
      <c r="K139" s="1502"/>
      <c r="L139" s="216"/>
      <c r="M139" s="343"/>
      <c r="N139" s="336"/>
      <c r="O139" s="1626"/>
      <c r="P139" s="1626"/>
      <c r="AH139" s="1633">
        <v>0</v>
      </c>
    </row>
    <row s="1637" customFormat="1" customHeight="1" ht="0.75" hidden="1">
      <c r="A140" s="1782"/>
      <c r="B140" s="1782"/>
      <c r="C140" s="371" t="s">
        <v>1153</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1146</v>
      </c>
      <c r="D142" s="2464"/>
      <c r="E142" s="2206"/>
      <c r="F142" s="2385"/>
      <c r="G142" s="2429"/>
      <c r="H142" s="1502"/>
      <c r="I142" s="653" t="s">
        <v>1145</v>
      </c>
      <c r="J142" s="573"/>
      <c r="K142" s="1502"/>
      <c r="L142" s="216"/>
      <c r="M142" s="343"/>
      <c r="N142" s="336"/>
      <c r="O142" s="1626"/>
      <c r="P142" s="1626"/>
      <c r="AH142" s="1633">
        <v>0</v>
      </c>
    </row>
    <row s="1637" customFormat="1" customHeight="1" ht="0.75" hidden="1">
      <c r="A143" s="1782"/>
      <c r="B143" s="1782"/>
      <c r="C143" s="371" t="s">
        <v>1153</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1146</v>
      </c>
      <c r="D145" s="2464"/>
      <c r="E145" s="2206"/>
      <c r="F145" s="2385"/>
      <c r="G145" s="2429"/>
      <c r="H145" s="1502"/>
      <c r="I145" s="653" t="s">
        <v>1145</v>
      </c>
      <c r="J145" s="573"/>
      <c r="K145" s="1502"/>
      <c r="L145" s="216"/>
      <c r="M145" s="343"/>
      <c r="N145" s="336"/>
      <c r="O145" s="1626"/>
      <c r="P145" s="1626"/>
      <c r="AH145" s="1633">
        <v>0</v>
      </c>
    </row>
    <row s="1637" customFormat="1" customHeight="1" ht="1.05">
      <c r="A146" s="1782"/>
      <c r="B146" s="1782"/>
      <c r="C146" s="371" t="s">
        <v>1153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1146</v>
      </c>
      <c r="D149" s="2464"/>
      <c r="E149" s="2206"/>
      <c r="F149" s="2385"/>
      <c r="G149" s="2429"/>
      <c r="H149" s="1502"/>
      <c r="I149" s="653" t="s">
        <v>1145</v>
      </c>
      <c r="J149" s="573"/>
      <c r="K149" s="1502"/>
      <c r="L149" s="216"/>
      <c r="M149" s="2172"/>
      <c r="N149" s="336"/>
      <c r="O149" s="1626"/>
      <c r="P149" s="1626"/>
      <c r="AH149" s="1633">
        <v>0</v>
      </c>
    </row>
    <row s="1637" customFormat="1" customHeight="1" ht="0.75" hidden="1">
      <c r="A150" s="1782"/>
      <c r="B150" s="1782"/>
      <c r="C150" s="371" t="s">
        <v>1153</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1146</v>
      </c>
      <c r="D152" s="2464"/>
      <c r="E152" s="2206"/>
      <c r="F152" s="2385"/>
      <c r="G152" s="2429"/>
      <c r="H152" s="1502"/>
      <c r="I152" s="653" t="s">
        <v>1145</v>
      </c>
      <c r="J152" s="573"/>
      <c r="K152" s="1502"/>
      <c r="L152" s="216"/>
      <c r="M152" s="1863"/>
      <c r="N152" s="336"/>
      <c r="O152" s="1626"/>
      <c r="P152" s="1626"/>
      <c r="AH152" s="1633">
        <v>0</v>
      </c>
    </row>
    <row s="1637" customFormat="1" customHeight="1" ht="0.75" hidden="1">
      <c r="A153" s="1782"/>
      <c r="B153" s="1782"/>
      <c r="C153" s="371" t="s">
        <v>1153</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1146</v>
      </c>
      <c r="D155" s="2464"/>
      <c r="E155" s="2206"/>
      <c r="F155" s="2385"/>
      <c r="G155" s="2429"/>
      <c r="H155" s="1502"/>
      <c r="I155" s="653" t="s">
        <v>1145</v>
      </c>
      <c r="J155" s="573"/>
      <c r="K155" s="1502"/>
      <c r="L155" s="216"/>
      <c r="M155" s="343"/>
      <c r="N155" s="336"/>
      <c r="O155" s="1626"/>
      <c r="P155" s="1626"/>
      <c r="AH155" s="1633">
        <v>0</v>
      </c>
    </row>
    <row s="1637" customFormat="1" customHeight="1" ht="0.75" hidden="1">
      <c r="A156" s="1782"/>
      <c r="B156" s="1782"/>
      <c r="C156" s="371" t="s">
        <v>1153</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1146</v>
      </c>
      <c r="D158" s="2464"/>
      <c r="E158" s="2206"/>
      <c r="F158" s="2385"/>
      <c r="G158" s="2429"/>
      <c r="H158" s="1502"/>
      <c r="I158" s="653" t="s">
        <v>1145</v>
      </c>
      <c r="J158" s="573"/>
      <c r="K158" s="1502"/>
      <c r="L158" s="216"/>
      <c r="M158" s="343"/>
      <c r="N158" s="336"/>
      <c r="O158" s="1626"/>
      <c r="P158" s="1626"/>
      <c r="AH158" s="1633">
        <v>0</v>
      </c>
    </row>
    <row s="1637" customFormat="1" customHeight="1" ht="0.75" hidden="1">
      <c r="A159" s="1782"/>
      <c r="B159" s="1782"/>
      <c r="C159" s="371" t="s">
        <v>1153</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1146</v>
      </c>
      <c r="D161" s="2464"/>
      <c r="E161" s="2206"/>
      <c r="F161" s="2385"/>
      <c r="G161" s="2429"/>
      <c r="H161" s="1502"/>
      <c r="I161" s="653" t="s">
        <v>1145</v>
      </c>
      <c r="J161" s="573"/>
      <c r="K161" s="1502"/>
      <c r="L161" s="216"/>
      <c r="M161" s="343"/>
      <c r="N161" s="336"/>
      <c r="O161" s="1626"/>
      <c r="P161" s="1626"/>
      <c r="AH161" s="1633">
        <v>0</v>
      </c>
    </row>
    <row s="1637" customFormat="1" customHeight="1" ht="0.75" hidden="1">
      <c r="A162" s="1782"/>
      <c r="B162" s="1782"/>
      <c r="C162" s="371" t="s">
        <v>1153</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1146</v>
      </c>
      <c r="D164" s="2464"/>
      <c r="E164" s="2206"/>
      <c r="F164" s="2385"/>
      <c r="G164" s="2429"/>
      <c r="H164" s="1502"/>
      <c r="I164" s="653" t="s">
        <v>1145</v>
      </c>
      <c r="J164" s="573"/>
      <c r="K164" s="1502"/>
      <c r="L164" s="216"/>
      <c r="M164" s="343"/>
      <c r="N164" s="336"/>
      <c r="O164" s="1626"/>
      <c r="P164" s="1626"/>
      <c r="AH164" s="1633">
        <v>0</v>
      </c>
    </row>
    <row s="1637" customFormat="1" customHeight="1" ht="0.75" hidden="1">
      <c r="A165" s="1782"/>
      <c r="B165" s="1782"/>
      <c r="C165" s="371" t="s">
        <v>1153</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1146</v>
      </c>
      <c r="D167" s="2464"/>
      <c r="E167" s="2206"/>
      <c r="F167" s="2385"/>
      <c r="G167" s="2429"/>
      <c r="H167" s="1502"/>
      <c r="I167" s="653" t="s">
        <v>1145</v>
      </c>
      <c r="J167" s="573"/>
      <c r="K167" s="1502"/>
      <c r="L167" s="216"/>
      <c r="M167" s="343"/>
      <c r="N167" s="336"/>
      <c r="O167" s="1626"/>
      <c r="P167" s="1626"/>
      <c r="AH167" s="1633">
        <v>0</v>
      </c>
    </row>
    <row s="1637" customFormat="1" customHeight="1" ht="0.75" hidden="1">
      <c r="A168" s="1782"/>
      <c r="B168" s="1782"/>
      <c r="C168" s="371" t="s">
        <v>1153</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1146</v>
      </c>
      <c r="D170" s="2464"/>
      <c r="E170" s="2206"/>
      <c r="F170" s="2385"/>
      <c r="G170" s="2429"/>
      <c r="H170" s="1502"/>
      <c r="I170" s="653" t="s">
        <v>1145</v>
      </c>
      <c r="J170" s="573"/>
      <c r="K170" s="1502"/>
      <c r="L170" s="216"/>
      <c r="M170" s="343"/>
      <c r="N170" s="336"/>
      <c r="O170" s="1626"/>
      <c r="P170" s="1626"/>
      <c r="AH170" s="1633">
        <v>0</v>
      </c>
    </row>
    <row s="1637" customFormat="1" customHeight="1" ht="0.75" hidden="1">
      <c r="A171" s="1782"/>
      <c r="B171" s="1782"/>
      <c r="C171" s="371" t="s">
        <v>1153</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1146</v>
      </c>
      <c r="D173" s="2464"/>
      <c r="E173" s="2206"/>
      <c r="F173" s="2385"/>
      <c r="G173" s="2429"/>
      <c r="H173" s="1502"/>
      <c r="I173" s="653" t="s">
        <v>1145</v>
      </c>
      <c r="J173" s="573"/>
      <c r="K173" s="1502"/>
      <c r="L173" s="216"/>
      <c r="M173" s="343"/>
      <c r="N173" s="336"/>
      <c r="O173" s="1626"/>
      <c r="P173" s="1626"/>
      <c r="AH173" s="1633">
        <v>0</v>
      </c>
    </row>
    <row s="1637" customFormat="1" customHeight="1" ht="0.75" hidden="1">
      <c r="A174" s="1782"/>
      <c r="B174" s="1782"/>
      <c r="C174" s="371" t="s">
        <v>1153</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1146</v>
      </c>
      <c r="D176" s="2464"/>
      <c r="E176" s="2206"/>
      <c r="F176" s="2385"/>
      <c r="G176" s="2429"/>
      <c r="H176" s="1502"/>
      <c r="I176" s="653" t="s">
        <v>1145</v>
      </c>
      <c r="J176" s="573"/>
      <c r="K176" s="1502"/>
      <c r="L176" s="216"/>
      <c r="M176" s="343"/>
      <c r="N176" s="336"/>
      <c r="O176" s="1626"/>
      <c r="P176" s="1626"/>
      <c r="AH176" s="1633">
        <v>0</v>
      </c>
    </row>
    <row s="1637" customFormat="1" customHeight="1" ht="0.75" hidden="1">
      <c r="A177" s="1782"/>
      <c r="B177" s="1782"/>
      <c r="C177" s="371" t="s">
        <v>1153</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1146</v>
      </c>
      <c r="D179" s="2464"/>
      <c r="E179" s="2206"/>
      <c r="F179" s="2385"/>
      <c r="G179" s="2429"/>
      <c r="H179" s="1502"/>
      <c r="I179" s="653" t="s">
        <v>1145</v>
      </c>
      <c r="J179" s="573"/>
      <c r="K179" s="1502"/>
      <c r="L179" s="216"/>
      <c r="M179" s="343"/>
      <c r="N179" s="336"/>
      <c r="O179" s="1626"/>
      <c r="P179" s="1626"/>
      <c r="AH179" s="1633">
        <v>0</v>
      </c>
    </row>
    <row s="1637" customFormat="1" customHeight="1" ht="0.75" hidden="1">
      <c r="A180" s="1782"/>
      <c r="B180" s="1782"/>
      <c r="C180" s="371" t="s">
        <v>1153</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1146</v>
      </c>
      <c r="D182" s="2464"/>
      <c r="E182" s="2206"/>
      <c r="F182" s="2385"/>
      <c r="G182" s="2429"/>
      <c r="H182" s="1502"/>
      <c r="I182" s="653" t="s">
        <v>1145</v>
      </c>
      <c r="J182" s="573"/>
      <c r="K182" s="1502"/>
      <c r="L182" s="216"/>
      <c r="M182" s="343"/>
      <c r="N182" s="336"/>
      <c r="O182" s="1626"/>
      <c r="P182" s="1626"/>
      <c r="AH182" s="1633">
        <v>0</v>
      </c>
    </row>
    <row s="1637" customFormat="1" customHeight="1" ht="0.75" hidden="1">
      <c r="A183" s="1782"/>
      <c r="B183" s="1782"/>
      <c r="C183" s="371" t="s">
        <v>1153</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1146</v>
      </c>
      <c r="D185" s="2464"/>
      <c r="E185" s="2206"/>
      <c r="F185" s="2385"/>
      <c r="G185" s="2429"/>
      <c r="H185" s="1502"/>
      <c r="I185" s="653" t="s">
        <v>1145</v>
      </c>
      <c r="J185" s="573"/>
      <c r="K185" s="1502"/>
      <c r="L185" s="216"/>
      <c r="M185" s="343"/>
      <c r="N185" s="336"/>
      <c r="O185" s="1626"/>
      <c r="P185" s="1626"/>
      <c r="AH185" s="1633">
        <v>0</v>
      </c>
    </row>
    <row s="1637" customFormat="1" customHeight="1" ht="0.75" hidden="1">
      <c r="A186" s="1782"/>
      <c r="B186" s="1782"/>
      <c r="C186" s="371" t="s">
        <v>1153</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1146</v>
      </c>
      <c r="D188" s="2464"/>
      <c r="E188" s="2206"/>
      <c r="F188" s="2385"/>
      <c r="G188" s="2429"/>
      <c r="H188" s="1502"/>
      <c r="I188" s="653" t="s">
        <v>1145</v>
      </c>
      <c r="J188" s="573"/>
      <c r="K188" s="1502"/>
      <c r="L188" s="216"/>
      <c r="M188" s="343"/>
      <c r="N188" s="336"/>
      <c r="O188" s="1626"/>
      <c r="P188" s="1626"/>
      <c r="AH188" s="1633">
        <v>0</v>
      </c>
    </row>
    <row s="1637" customFormat="1" customHeight="1" ht="0.75" hidden="1">
      <c r="A189" s="1782"/>
      <c r="B189" s="1782"/>
      <c r="C189" s="371" t="s">
        <v>1153</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1146</v>
      </c>
      <c r="D191" s="2464"/>
      <c r="E191" s="2206"/>
      <c r="F191" s="2385"/>
      <c r="G191" s="2429"/>
      <c r="H191" s="1502"/>
      <c r="I191" s="653" t="s">
        <v>1145</v>
      </c>
      <c r="J191" s="573"/>
      <c r="K191" s="1502"/>
      <c r="L191" s="216"/>
      <c r="M191" s="343"/>
      <c r="N191" s="336"/>
      <c r="O191" s="1626"/>
      <c r="P191" s="1626"/>
      <c r="AH191" s="1633">
        <v>0</v>
      </c>
    </row>
    <row s="1637" customFormat="1" customHeight="1" ht="0.75" hidden="1">
      <c r="A192" s="1782"/>
      <c r="B192" s="1782"/>
      <c r="C192" s="371" t="s">
        <v>1153</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1146</v>
      </c>
      <c r="D194" s="2464"/>
      <c r="E194" s="2206"/>
      <c r="F194" s="2385"/>
      <c r="G194" s="2429"/>
      <c r="H194" s="1502"/>
      <c r="I194" s="653" t="s">
        <v>1145</v>
      </c>
      <c r="J194" s="573"/>
      <c r="K194" s="1502"/>
      <c r="L194" s="216"/>
      <c r="M194" s="343"/>
      <c r="N194" s="336"/>
      <c r="O194" s="1626"/>
      <c r="P194" s="1626"/>
      <c r="AH194" s="1633">
        <v>0</v>
      </c>
    </row>
    <row s="1637" customFormat="1" customHeight="1" ht="0.75" hidden="1">
      <c r="A195" s="1782"/>
      <c r="B195" s="1782"/>
      <c r="C195" s="371" t="s">
        <v>1153</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1146</v>
      </c>
      <c r="D197" s="2464"/>
      <c r="E197" s="2206"/>
      <c r="F197" s="2385"/>
      <c r="G197" s="2429"/>
      <c r="H197" s="1502"/>
      <c r="I197" s="653" t="s">
        <v>1145</v>
      </c>
      <c r="J197" s="573"/>
      <c r="K197" s="1502"/>
      <c r="L197" s="216"/>
      <c r="M197" s="343"/>
      <c r="N197" s="336"/>
      <c r="O197" s="1626"/>
      <c r="P197" s="1626"/>
      <c r="AH197" s="1633">
        <v>0</v>
      </c>
    </row>
    <row s="1637" customFormat="1" customHeight="1" ht="0.75" hidden="1">
      <c r="A198" s="1782"/>
      <c r="B198" s="1782"/>
      <c r="C198" s="371" t="s">
        <v>1153</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1146</v>
      </c>
      <c r="D200" s="2464"/>
      <c r="E200" s="2206"/>
      <c r="F200" s="2385"/>
      <c r="G200" s="2429"/>
      <c r="H200" s="1502"/>
      <c r="I200" s="653" t="s">
        <v>1145</v>
      </c>
      <c r="J200" s="573"/>
      <c r="K200" s="1502"/>
      <c r="L200" s="216"/>
      <c r="M200" s="343"/>
      <c r="N200" s="336"/>
      <c r="O200" s="1626"/>
      <c r="P200" s="1626"/>
      <c r="AH200" s="1633">
        <v>0</v>
      </c>
    </row>
    <row s="1637" customFormat="1" customHeight="1" ht="0.75" hidden="1">
      <c r="A201" s="1782"/>
      <c r="B201" s="1782"/>
      <c r="C201" s="371" t="s">
        <v>1153</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1146</v>
      </c>
      <c r="D203" s="2464"/>
      <c r="E203" s="2206"/>
      <c r="F203" s="2385"/>
      <c r="G203" s="2429"/>
      <c r="H203" s="1502"/>
      <c r="I203" s="653" t="s">
        <v>1145</v>
      </c>
      <c r="J203" s="573"/>
      <c r="K203" s="1502"/>
      <c r="L203" s="216"/>
      <c r="M203" s="343"/>
      <c r="N203" s="336"/>
      <c r="O203" s="1626"/>
      <c r="P203" s="1626"/>
      <c r="AH203" s="1633">
        <v>0</v>
      </c>
    </row>
    <row s="1637" customFormat="1" customHeight="1" ht="0.75" hidden="1">
      <c r="A204" s="1782"/>
      <c r="B204" s="1782"/>
      <c r="C204" s="371" t="s">
        <v>1153</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1146</v>
      </c>
      <c r="D206" s="2464"/>
      <c r="E206" s="2206"/>
      <c r="F206" s="2385"/>
      <c r="G206" s="2429"/>
      <c r="H206" s="1502"/>
      <c r="I206" s="653" t="s">
        <v>1145</v>
      </c>
      <c r="J206" s="573"/>
      <c r="K206" s="1502"/>
      <c r="L206" s="216"/>
      <c r="M206" s="343"/>
      <c r="N206" s="336"/>
      <c r="O206" s="1626"/>
      <c r="P206" s="1626"/>
      <c r="AH206" s="1633">
        <v>0</v>
      </c>
    </row>
    <row s="1637" customFormat="1" customHeight="1" ht="1.05">
      <c r="A207" s="1782"/>
      <c r="B207" s="1782"/>
      <c r="C207" s="371" t="s">
        <v>1153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1146</v>
      </c>
      <c r="D210" s="2464"/>
      <c r="E210" s="2206"/>
      <c r="F210" s="2385"/>
      <c r="G210" s="2429"/>
      <c r="H210" s="1502"/>
      <c r="I210" s="653" t="s">
        <v>1145</v>
      </c>
      <c r="J210" s="573"/>
      <c r="K210" s="1502"/>
      <c r="L210" s="216"/>
      <c r="M210" s="2172"/>
      <c r="N210" s="336"/>
      <c r="O210" s="1626"/>
      <c r="P210" s="1626"/>
      <c r="AH210" s="1633">
        <v>0</v>
      </c>
    </row>
    <row s="1637" customFormat="1" customHeight="1" ht="0.75" hidden="1">
      <c r="A211" s="1782"/>
      <c r="B211" s="1782"/>
      <c r="C211" s="371" t="s">
        <v>1153</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1146</v>
      </c>
      <c r="D213" s="2464"/>
      <c r="E213" s="2206"/>
      <c r="F213" s="2385"/>
      <c r="G213" s="2429"/>
      <c r="H213" s="1502"/>
      <c r="I213" s="653" t="s">
        <v>1145</v>
      </c>
      <c r="J213" s="573"/>
      <c r="K213" s="1502"/>
      <c r="L213" s="216"/>
      <c r="M213" s="1863"/>
      <c r="N213" s="336"/>
      <c r="O213" s="1626"/>
      <c r="P213" s="1626"/>
      <c r="AH213" s="1633">
        <v>0</v>
      </c>
    </row>
    <row s="1637" customFormat="1" customHeight="1" ht="0.75" hidden="1">
      <c r="A214" s="1782"/>
      <c r="B214" s="1782"/>
      <c r="C214" s="371" t="s">
        <v>1153</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1146</v>
      </c>
      <c r="D216" s="2464"/>
      <c r="E216" s="2206"/>
      <c r="F216" s="2385"/>
      <c r="G216" s="2429"/>
      <c r="H216" s="1502"/>
      <c r="I216" s="653" t="s">
        <v>1145</v>
      </c>
      <c r="J216" s="573"/>
      <c r="K216" s="1502"/>
      <c r="L216" s="216"/>
      <c r="M216" s="343"/>
      <c r="N216" s="336"/>
      <c r="O216" s="1626"/>
      <c r="P216" s="1626"/>
      <c r="AH216" s="1633">
        <v>0</v>
      </c>
    </row>
    <row s="1637" customFormat="1" customHeight="1" ht="0.75" hidden="1">
      <c r="A217" s="1782"/>
      <c r="B217" s="1782"/>
      <c r="C217" s="371" t="s">
        <v>1153</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1146</v>
      </c>
      <c r="D219" s="2464"/>
      <c r="E219" s="2206"/>
      <c r="F219" s="2385"/>
      <c r="G219" s="2429"/>
      <c r="H219" s="1502"/>
      <c r="I219" s="653" t="s">
        <v>1145</v>
      </c>
      <c r="J219" s="573"/>
      <c r="K219" s="1502"/>
      <c r="L219" s="216"/>
      <c r="M219" s="343"/>
      <c r="N219" s="336"/>
      <c r="O219" s="1626"/>
      <c r="P219" s="1626"/>
      <c r="AH219" s="1633">
        <v>0</v>
      </c>
    </row>
    <row s="1637" customFormat="1" customHeight="1" ht="0.75" hidden="1">
      <c r="A220" s="1782"/>
      <c r="B220" s="1782"/>
      <c r="C220" s="371" t="s">
        <v>1153</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1146</v>
      </c>
      <c r="D222" s="2464"/>
      <c r="E222" s="2206"/>
      <c r="F222" s="2385"/>
      <c r="G222" s="2429"/>
      <c r="H222" s="1502"/>
      <c r="I222" s="653" t="s">
        <v>1145</v>
      </c>
      <c r="J222" s="573"/>
      <c r="K222" s="1502"/>
      <c r="L222" s="216"/>
      <c r="M222" s="343"/>
      <c r="N222" s="336"/>
      <c r="O222" s="1626"/>
      <c r="P222" s="1626"/>
      <c r="AH222" s="1633">
        <v>0</v>
      </c>
    </row>
    <row s="1637" customFormat="1" customHeight="1" ht="0.75" hidden="1">
      <c r="A223" s="1782"/>
      <c r="B223" s="1782"/>
      <c r="C223" s="371" t="s">
        <v>1153</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1146</v>
      </c>
      <c r="D225" s="2464"/>
      <c r="E225" s="2206"/>
      <c r="F225" s="2385"/>
      <c r="G225" s="2429"/>
      <c r="H225" s="1502"/>
      <c r="I225" s="653" t="s">
        <v>1145</v>
      </c>
      <c r="J225" s="573"/>
      <c r="K225" s="1502"/>
      <c r="L225" s="216"/>
      <c r="M225" s="343"/>
      <c r="N225" s="336"/>
      <c r="O225" s="1626"/>
      <c r="P225" s="1626"/>
      <c r="AH225" s="1633">
        <v>0</v>
      </c>
    </row>
    <row s="1637" customFormat="1" customHeight="1" ht="0.75" hidden="1">
      <c r="A226" s="1782"/>
      <c r="B226" s="1782"/>
      <c r="C226" s="371" t="s">
        <v>1153</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1146</v>
      </c>
      <c r="D228" s="2464"/>
      <c r="E228" s="2206"/>
      <c r="F228" s="2385"/>
      <c r="G228" s="2429"/>
      <c r="H228" s="1502"/>
      <c r="I228" s="653" t="s">
        <v>1145</v>
      </c>
      <c r="J228" s="573"/>
      <c r="K228" s="1502"/>
      <c r="L228" s="216"/>
      <c r="M228" s="343"/>
      <c r="N228" s="336"/>
      <c r="O228" s="1626"/>
      <c r="P228" s="1626"/>
      <c r="AH228" s="1633">
        <v>0</v>
      </c>
    </row>
    <row s="1637" customFormat="1" customHeight="1" ht="0.75" hidden="1">
      <c r="A229" s="1782"/>
      <c r="B229" s="1782"/>
      <c r="C229" s="371" t="s">
        <v>1153</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1146</v>
      </c>
      <c r="D231" s="2464"/>
      <c r="E231" s="2206"/>
      <c r="F231" s="2385"/>
      <c r="G231" s="2429"/>
      <c r="H231" s="1502"/>
      <c r="I231" s="653" t="s">
        <v>1145</v>
      </c>
      <c r="J231" s="573"/>
      <c r="K231" s="1502"/>
      <c r="L231" s="216"/>
      <c r="M231" s="343"/>
      <c r="N231" s="336"/>
      <c r="O231" s="1626"/>
      <c r="P231" s="1626"/>
      <c r="AH231" s="1633">
        <v>0</v>
      </c>
    </row>
    <row s="1637" customFormat="1" customHeight="1" ht="0.75" hidden="1">
      <c r="A232" s="1782"/>
      <c r="B232" s="1782"/>
      <c r="C232" s="371" t="s">
        <v>1153</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1146</v>
      </c>
      <c r="D234" s="2464"/>
      <c r="E234" s="2206"/>
      <c r="F234" s="2385"/>
      <c r="G234" s="2429"/>
      <c r="H234" s="1502"/>
      <c r="I234" s="653" t="s">
        <v>1145</v>
      </c>
      <c r="J234" s="573"/>
      <c r="K234" s="1502"/>
      <c r="L234" s="216"/>
      <c r="M234" s="343"/>
      <c r="N234" s="336"/>
      <c r="O234" s="1626"/>
      <c r="P234" s="1626"/>
      <c r="AH234" s="1633">
        <v>0</v>
      </c>
    </row>
    <row s="1637" customFormat="1" customHeight="1" ht="0.75" hidden="1">
      <c r="A235" s="1782"/>
      <c r="B235" s="1782"/>
      <c r="C235" s="371" t="s">
        <v>1153</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1146</v>
      </c>
      <c r="D237" s="2464"/>
      <c r="E237" s="2206"/>
      <c r="F237" s="2385"/>
      <c r="G237" s="2429"/>
      <c r="H237" s="1502"/>
      <c r="I237" s="653" t="s">
        <v>1145</v>
      </c>
      <c r="J237" s="573"/>
      <c r="K237" s="1502"/>
      <c r="L237" s="216"/>
      <c r="M237" s="343"/>
      <c r="N237" s="336"/>
      <c r="O237" s="1626"/>
      <c r="P237" s="1626"/>
      <c r="AH237" s="1633">
        <v>0</v>
      </c>
    </row>
    <row s="1637" customFormat="1" customHeight="1" ht="0.75" hidden="1">
      <c r="A238" s="1782"/>
      <c r="B238" s="1782"/>
      <c r="C238" s="371" t="s">
        <v>1153</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1146</v>
      </c>
      <c r="D240" s="2464"/>
      <c r="E240" s="2206"/>
      <c r="F240" s="2385"/>
      <c r="G240" s="2429"/>
      <c r="H240" s="1502"/>
      <c r="I240" s="653" t="s">
        <v>1145</v>
      </c>
      <c r="J240" s="573"/>
      <c r="K240" s="1502"/>
      <c r="L240" s="216"/>
      <c r="M240" s="343"/>
      <c r="N240" s="336"/>
      <c r="O240" s="1626"/>
      <c r="P240" s="1626"/>
      <c r="AH240" s="1633">
        <v>0</v>
      </c>
    </row>
    <row s="1637" customFormat="1" customHeight="1" ht="0.75" hidden="1">
      <c r="A241" s="1782"/>
      <c r="B241" s="1782"/>
      <c r="C241" s="371" t="s">
        <v>1153</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1146</v>
      </c>
      <c r="D243" s="2464"/>
      <c r="E243" s="2206"/>
      <c r="F243" s="2385"/>
      <c r="G243" s="2429"/>
      <c r="H243" s="1502"/>
      <c r="I243" s="653" t="s">
        <v>1145</v>
      </c>
      <c r="J243" s="573"/>
      <c r="K243" s="1502"/>
      <c r="L243" s="216"/>
      <c r="M243" s="343"/>
      <c r="N243" s="336"/>
      <c r="O243" s="1626"/>
      <c r="P243" s="1626"/>
      <c r="AH243" s="1633">
        <v>0</v>
      </c>
    </row>
    <row s="1637" customFormat="1" customHeight="1" ht="0.75" hidden="1">
      <c r="A244" s="1782"/>
      <c r="B244" s="1782"/>
      <c r="C244" s="371" t="s">
        <v>1153</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1146</v>
      </c>
      <c r="D246" s="2464"/>
      <c r="E246" s="2206"/>
      <c r="F246" s="2385"/>
      <c r="G246" s="2429"/>
      <c r="H246" s="1502"/>
      <c r="I246" s="653" t="s">
        <v>1145</v>
      </c>
      <c r="J246" s="573"/>
      <c r="K246" s="1502"/>
      <c r="L246" s="216"/>
      <c r="M246" s="343"/>
      <c r="N246" s="336"/>
      <c r="O246" s="1626"/>
      <c r="P246" s="1626"/>
      <c r="AH246" s="1633">
        <v>0</v>
      </c>
    </row>
    <row s="1637" customFormat="1" customHeight="1" ht="0.75" hidden="1">
      <c r="A247" s="1782"/>
      <c r="B247" s="1782"/>
      <c r="C247" s="371" t="s">
        <v>1153</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1146</v>
      </c>
      <c r="D249" s="2464"/>
      <c r="E249" s="2206"/>
      <c r="F249" s="2385"/>
      <c r="G249" s="2429"/>
      <c r="H249" s="1502"/>
      <c r="I249" s="653" t="s">
        <v>1145</v>
      </c>
      <c r="J249" s="573"/>
      <c r="K249" s="1502"/>
      <c r="L249" s="216"/>
      <c r="M249" s="343"/>
      <c r="N249" s="336"/>
      <c r="O249" s="1626"/>
      <c r="P249" s="1626"/>
      <c r="AH249" s="1633">
        <v>0</v>
      </c>
    </row>
    <row s="1637" customFormat="1" customHeight="1" ht="0.75" hidden="1">
      <c r="A250" s="1782"/>
      <c r="B250" s="1782"/>
      <c r="C250" s="371" t="s">
        <v>1153</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1146</v>
      </c>
      <c r="D252" s="2464"/>
      <c r="E252" s="2206"/>
      <c r="F252" s="2385"/>
      <c r="G252" s="2429"/>
      <c r="H252" s="1502"/>
      <c r="I252" s="653" t="s">
        <v>1145</v>
      </c>
      <c r="J252" s="573"/>
      <c r="K252" s="1502"/>
      <c r="L252" s="216"/>
      <c r="M252" s="343"/>
      <c r="N252" s="336"/>
      <c r="O252" s="1626"/>
      <c r="P252" s="1626"/>
      <c r="AH252" s="1633">
        <v>0</v>
      </c>
    </row>
    <row s="1637" customFormat="1" customHeight="1" ht="0.75" hidden="1">
      <c r="A253" s="1782"/>
      <c r="B253" s="1782"/>
      <c r="C253" s="371" t="s">
        <v>1153</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1146</v>
      </c>
      <c r="D255" s="2464"/>
      <c r="E255" s="2206"/>
      <c r="F255" s="2385"/>
      <c r="G255" s="2429"/>
      <c r="H255" s="1502"/>
      <c r="I255" s="653" t="s">
        <v>1145</v>
      </c>
      <c r="J255" s="573"/>
      <c r="K255" s="1502"/>
      <c r="L255" s="216"/>
      <c r="M255" s="343"/>
      <c r="N255" s="336"/>
      <c r="O255" s="1626"/>
      <c r="P255" s="1626"/>
      <c r="AH255" s="1633">
        <v>0</v>
      </c>
    </row>
    <row s="1637" customFormat="1" customHeight="1" ht="0.75" hidden="1">
      <c r="A256" s="1782"/>
      <c r="B256" s="1782"/>
      <c r="C256" s="371" t="s">
        <v>1153</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1146</v>
      </c>
      <c r="D258" s="2464"/>
      <c r="E258" s="2206"/>
      <c r="F258" s="2385"/>
      <c r="G258" s="2429"/>
      <c r="H258" s="1502"/>
      <c r="I258" s="653" t="s">
        <v>1145</v>
      </c>
      <c r="J258" s="573"/>
      <c r="K258" s="1502"/>
      <c r="L258" s="216"/>
      <c r="M258" s="343"/>
      <c r="N258" s="336"/>
      <c r="O258" s="1626"/>
      <c r="P258" s="1626"/>
      <c r="AH258" s="1633">
        <v>0</v>
      </c>
    </row>
    <row s="1637" customFormat="1" customHeight="1" ht="0.75" hidden="1">
      <c r="A259" s="1782"/>
      <c r="B259" s="1782"/>
      <c r="C259" s="371" t="s">
        <v>1153</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1146</v>
      </c>
      <c r="D261" s="2464"/>
      <c r="E261" s="2206"/>
      <c r="F261" s="2385"/>
      <c r="G261" s="2429"/>
      <c r="H261" s="1502"/>
      <c r="I261" s="653" t="s">
        <v>1145</v>
      </c>
      <c r="J261" s="573"/>
      <c r="K261" s="1502"/>
      <c r="L261" s="216"/>
      <c r="M261" s="343"/>
      <c r="N261" s="336"/>
      <c r="O261" s="1626"/>
      <c r="P261" s="1626"/>
      <c r="AH261" s="1633">
        <v>0</v>
      </c>
    </row>
    <row s="1637" customFormat="1" customHeight="1" ht="0.75" hidden="1">
      <c r="A262" s="1782"/>
      <c r="B262" s="1782"/>
      <c r="C262" s="371" t="s">
        <v>1153</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1146</v>
      </c>
      <c r="D264" s="2464"/>
      <c r="E264" s="2206"/>
      <c r="F264" s="2385"/>
      <c r="G264" s="2429"/>
      <c r="H264" s="1502"/>
      <c r="I264" s="653" t="s">
        <v>1145</v>
      </c>
      <c r="J264" s="573"/>
      <c r="K264" s="1502"/>
      <c r="L264" s="216"/>
      <c r="M264" s="343"/>
      <c r="N264" s="336"/>
      <c r="O264" s="1626"/>
      <c r="P264" s="1626"/>
      <c r="AH264" s="1633">
        <v>0</v>
      </c>
    </row>
    <row s="1637" customFormat="1" customHeight="1" ht="0.75" hidden="1">
      <c r="A265" s="1782"/>
      <c r="B265" s="1782"/>
      <c r="C265" s="371" t="s">
        <v>1153</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1146</v>
      </c>
      <c r="D267" s="2464"/>
      <c r="E267" s="2206"/>
      <c r="F267" s="2385"/>
      <c r="G267" s="2429"/>
      <c r="H267" s="1502"/>
      <c r="I267" s="653" t="s">
        <v>1145</v>
      </c>
      <c r="J267" s="573"/>
      <c r="K267" s="1502"/>
      <c r="L267" s="216"/>
      <c r="M267" s="343"/>
      <c r="N267" s="336"/>
      <c r="O267" s="1626"/>
      <c r="P267" s="1626"/>
      <c r="AH267" s="1633">
        <v>0</v>
      </c>
    </row>
    <row s="1637" customFormat="1" customHeight="1" ht="1.05">
      <c r="A268" s="1782"/>
      <c r="B268" s="1782"/>
      <c r="C268" s="371" t="s">
        <v>1153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1146</v>
      </c>
      <c r="D271" s="2464"/>
      <c r="E271" s="2206"/>
      <c r="F271" s="2385"/>
      <c r="G271" s="2429"/>
      <c r="H271" s="1502"/>
      <c r="I271" s="653" t="s">
        <v>1145</v>
      </c>
      <c r="J271" s="573"/>
      <c r="K271" s="1502"/>
      <c r="L271" s="216"/>
      <c r="M271" s="2172"/>
      <c r="N271" s="336"/>
      <c r="O271" s="1626"/>
      <c r="P271" s="1626"/>
      <c r="AH271" s="1633">
        <v>0</v>
      </c>
    </row>
    <row s="1637" customFormat="1" customHeight="1" ht="0.75" hidden="1">
      <c r="A272" s="1782"/>
      <c r="B272" s="1782"/>
      <c r="C272" s="371" t="s">
        <v>1153</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1146</v>
      </c>
      <c r="D274" s="2464"/>
      <c r="E274" s="2206"/>
      <c r="F274" s="2385"/>
      <c r="G274" s="2429"/>
      <c r="H274" s="1502"/>
      <c r="I274" s="653" t="s">
        <v>1145</v>
      </c>
      <c r="J274" s="573"/>
      <c r="K274" s="1502"/>
      <c r="L274" s="216"/>
      <c r="M274" s="1863"/>
      <c r="N274" s="336"/>
      <c r="O274" s="1626"/>
      <c r="P274" s="1626"/>
      <c r="AH274" s="1633">
        <v>0</v>
      </c>
    </row>
    <row s="1637" customFormat="1" customHeight="1" ht="0.75" hidden="1">
      <c r="A275" s="1782"/>
      <c r="B275" s="1782"/>
      <c r="C275" s="371" t="s">
        <v>1153</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1146</v>
      </c>
      <c r="D277" s="2464"/>
      <c r="E277" s="2206"/>
      <c r="F277" s="2385"/>
      <c r="G277" s="2429"/>
      <c r="H277" s="1502"/>
      <c r="I277" s="653" t="s">
        <v>1145</v>
      </c>
      <c r="J277" s="573"/>
      <c r="K277" s="1502"/>
      <c r="L277" s="216"/>
      <c r="M277" s="343"/>
      <c r="N277" s="336"/>
      <c r="O277" s="1626"/>
      <c r="P277" s="1626"/>
      <c r="AH277" s="1633">
        <v>0</v>
      </c>
    </row>
    <row s="1637" customFormat="1" customHeight="1" ht="0.75" hidden="1">
      <c r="A278" s="1782"/>
      <c r="B278" s="1782"/>
      <c r="C278" s="371" t="s">
        <v>1153</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1146</v>
      </c>
      <c r="D280" s="2464"/>
      <c r="E280" s="2206"/>
      <c r="F280" s="2385"/>
      <c r="G280" s="2429"/>
      <c r="H280" s="1502"/>
      <c r="I280" s="653" t="s">
        <v>1145</v>
      </c>
      <c r="J280" s="573"/>
      <c r="K280" s="1502"/>
      <c r="L280" s="216"/>
      <c r="M280" s="343"/>
      <c r="N280" s="336"/>
      <c r="O280" s="1626"/>
      <c r="P280" s="1626"/>
      <c r="AH280" s="1633">
        <v>0</v>
      </c>
    </row>
    <row s="1637" customFormat="1" customHeight="1" ht="0.75" hidden="1">
      <c r="A281" s="1782"/>
      <c r="B281" s="1782"/>
      <c r="C281" s="371" t="s">
        <v>1153</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1146</v>
      </c>
      <c r="D283" s="2464"/>
      <c r="E283" s="2206"/>
      <c r="F283" s="2385"/>
      <c r="G283" s="2429"/>
      <c r="H283" s="1502"/>
      <c r="I283" s="653" t="s">
        <v>1145</v>
      </c>
      <c r="J283" s="573"/>
      <c r="K283" s="1502"/>
      <c r="L283" s="216"/>
      <c r="M283" s="343"/>
      <c r="N283" s="336"/>
      <c r="O283" s="1626"/>
      <c r="P283" s="1626"/>
      <c r="AH283" s="1633">
        <v>0</v>
      </c>
    </row>
    <row s="1637" customFormat="1" customHeight="1" ht="0.75" hidden="1">
      <c r="A284" s="1782"/>
      <c r="B284" s="1782"/>
      <c r="C284" s="371" t="s">
        <v>1153</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1146</v>
      </c>
      <c r="D286" s="2464"/>
      <c r="E286" s="2206"/>
      <c r="F286" s="2385"/>
      <c r="G286" s="2429"/>
      <c r="H286" s="1502"/>
      <c r="I286" s="653" t="s">
        <v>1145</v>
      </c>
      <c r="J286" s="573"/>
      <c r="K286" s="1502"/>
      <c r="L286" s="216"/>
      <c r="M286" s="343"/>
      <c r="N286" s="336"/>
      <c r="O286" s="1626"/>
      <c r="P286" s="1626"/>
      <c r="AH286" s="1633">
        <v>0</v>
      </c>
    </row>
    <row s="1637" customFormat="1" customHeight="1" ht="0.75" hidden="1">
      <c r="A287" s="1782"/>
      <c r="B287" s="1782"/>
      <c r="C287" s="371" t="s">
        <v>1153</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1146</v>
      </c>
      <c r="D289" s="2464"/>
      <c r="E289" s="2206"/>
      <c r="F289" s="2385"/>
      <c r="G289" s="2429"/>
      <c r="H289" s="1502"/>
      <c r="I289" s="653" t="s">
        <v>1145</v>
      </c>
      <c r="J289" s="573"/>
      <c r="K289" s="1502"/>
      <c r="L289" s="216"/>
      <c r="M289" s="343"/>
      <c r="N289" s="336"/>
      <c r="O289" s="1626"/>
      <c r="P289" s="1626"/>
      <c r="AH289" s="1633">
        <v>0</v>
      </c>
    </row>
    <row s="1637" customFormat="1" customHeight="1" ht="0.75" hidden="1">
      <c r="A290" s="1782"/>
      <c r="B290" s="1782"/>
      <c r="C290" s="371" t="s">
        <v>1153</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1146</v>
      </c>
      <c r="D292" s="2464"/>
      <c r="E292" s="2206"/>
      <c r="F292" s="2385"/>
      <c r="G292" s="2429"/>
      <c r="H292" s="1502"/>
      <c r="I292" s="653" t="s">
        <v>1145</v>
      </c>
      <c r="J292" s="573"/>
      <c r="K292" s="1502"/>
      <c r="L292" s="216"/>
      <c r="M292" s="343"/>
      <c r="N292" s="336"/>
      <c r="O292" s="1626"/>
      <c r="P292" s="1626"/>
      <c r="AH292" s="1633">
        <v>0</v>
      </c>
    </row>
    <row s="1637" customFormat="1" customHeight="1" ht="0.75" hidden="1">
      <c r="A293" s="1782"/>
      <c r="B293" s="1782"/>
      <c r="C293" s="371" t="s">
        <v>1153</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1146</v>
      </c>
      <c r="D295" s="2464"/>
      <c r="E295" s="2206"/>
      <c r="F295" s="2385"/>
      <c r="G295" s="2429"/>
      <c r="H295" s="1502"/>
      <c r="I295" s="653" t="s">
        <v>1145</v>
      </c>
      <c r="J295" s="573"/>
      <c r="K295" s="1502"/>
      <c r="L295" s="216"/>
      <c r="M295" s="343"/>
      <c r="N295" s="336"/>
      <c r="O295" s="1626"/>
      <c r="P295" s="1626"/>
      <c r="AH295" s="1633">
        <v>0</v>
      </c>
    </row>
    <row s="1637" customFormat="1" customHeight="1" ht="0.75" hidden="1">
      <c r="A296" s="1782"/>
      <c r="B296" s="1782"/>
      <c r="C296" s="371" t="s">
        <v>1153</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1146</v>
      </c>
      <c r="D298" s="2464"/>
      <c r="E298" s="2206"/>
      <c r="F298" s="2385"/>
      <c r="G298" s="2429"/>
      <c r="H298" s="1502"/>
      <c r="I298" s="653" t="s">
        <v>1145</v>
      </c>
      <c r="J298" s="573"/>
      <c r="K298" s="1502"/>
      <c r="L298" s="216"/>
      <c r="M298" s="343"/>
      <c r="N298" s="336"/>
      <c r="O298" s="1626"/>
      <c r="P298" s="1626"/>
      <c r="AH298" s="1633">
        <v>0</v>
      </c>
    </row>
    <row s="1637" customFormat="1" customHeight="1" ht="0.75" hidden="1">
      <c r="A299" s="1782"/>
      <c r="B299" s="1782"/>
      <c r="C299" s="371" t="s">
        <v>1153</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1146</v>
      </c>
      <c r="D301" s="2464"/>
      <c r="E301" s="2206"/>
      <c r="F301" s="2385"/>
      <c r="G301" s="2429"/>
      <c r="H301" s="1502"/>
      <c r="I301" s="653" t="s">
        <v>1145</v>
      </c>
      <c r="J301" s="573"/>
      <c r="K301" s="1502"/>
      <c r="L301" s="216"/>
      <c r="M301" s="343"/>
      <c r="N301" s="336"/>
      <c r="O301" s="1626"/>
      <c r="P301" s="1626"/>
      <c r="AH301" s="1633">
        <v>0</v>
      </c>
    </row>
    <row s="1637" customFormat="1" customHeight="1" ht="0.75" hidden="1">
      <c r="A302" s="1782"/>
      <c r="B302" s="1782"/>
      <c r="C302" s="371" t="s">
        <v>1153</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1146</v>
      </c>
      <c r="D304" s="2464"/>
      <c r="E304" s="2206"/>
      <c r="F304" s="2385"/>
      <c r="G304" s="2429"/>
      <c r="H304" s="1502"/>
      <c r="I304" s="653" t="s">
        <v>1145</v>
      </c>
      <c r="J304" s="573"/>
      <c r="K304" s="1502"/>
      <c r="L304" s="216"/>
      <c r="M304" s="343"/>
      <c r="N304" s="336"/>
      <c r="O304" s="1626"/>
      <c r="P304" s="1626"/>
      <c r="AH304" s="1633">
        <v>0</v>
      </c>
    </row>
    <row s="1637" customFormat="1" customHeight="1" ht="0.75" hidden="1">
      <c r="A305" s="1782"/>
      <c r="B305" s="1782"/>
      <c r="C305" s="371" t="s">
        <v>1153</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1146</v>
      </c>
      <c r="D307" s="2464"/>
      <c r="E307" s="2206"/>
      <c r="F307" s="2385"/>
      <c r="G307" s="2429"/>
      <c r="H307" s="1502"/>
      <c r="I307" s="653" t="s">
        <v>1145</v>
      </c>
      <c r="J307" s="573"/>
      <c r="K307" s="1502"/>
      <c r="L307" s="216"/>
      <c r="M307" s="343"/>
      <c r="N307" s="336"/>
      <c r="O307" s="1626"/>
      <c r="P307" s="1626"/>
      <c r="AH307" s="1633">
        <v>0</v>
      </c>
    </row>
    <row s="1637" customFormat="1" customHeight="1" ht="0.75" hidden="1">
      <c r="A308" s="1782"/>
      <c r="B308" s="1782"/>
      <c r="C308" s="371" t="s">
        <v>1153</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1146</v>
      </c>
      <c r="D310" s="2464"/>
      <c r="E310" s="2206"/>
      <c r="F310" s="2385"/>
      <c r="G310" s="2429"/>
      <c r="H310" s="1502"/>
      <c r="I310" s="653" t="s">
        <v>1145</v>
      </c>
      <c r="J310" s="573"/>
      <c r="K310" s="1502"/>
      <c r="L310" s="216"/>
      <c r="M310" s="343"/>
      <c r="N310" s="336"/>
      <c r="O310" s="1626"/>
      <c r="P310" s="1626"/>
      <c r="AH310" s="1633">
        <v>0</v>
      </c>
    </row>
    <row s="1637" customFormat="1" customHeight="1" ht="0.75" hidden="1">
      <c r="A311" s="1782"/>
      <c r="B311" s="1782"/>
      <c r="C311" s="371" t="s">
        <v>1153</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1146</v>
      </c>
      <c r="D313" s="2464"/>
      <c r="E313" s="2206"/>
      <c r="F313" s="2385"/>
      <c r="G313" s="2429"/>
      <c r="H313" s="1502"/>
      <c r="I313" s="653" t="s">
        <v>1145</v>
      </c>
      <c r="J313" s="573"/>
      <c r="K313" s="1502"/>
      <c r="L313" s="216"/>
      <c r="M313" s="343"/>
      <c r="N313" s="336"/>
      <c r="O313" s="1626"/>
      <c r="P313" s="1626"/>
      <c r="AH313" s="1633">
        <v>0</v>
      </c>
    </row>
    <row s="1637" customFormat="1" customHeight="1" ht="0.75" hidden="1">
      <c r="A314" s="1782"/>
      <c r="B314" s="1782"/>
      <c r="C314" s="371" t="s">
        <v>1153</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1146</v>
      </c>
      <c r="D316" s="2464"/>
      <c r="E316" s="2206"/>
      <c r="F316" s="2385"/>
      <c r="G316" s="2429"/>
      <c r="H316" s="1502"/>
      <c r="I316" s="653" t="s">
        <v>1145</v>
      </c>
      <c r="J316" s="573"/>
      <c r="K316" s="1502"/>
      <c r="L316" s="216"/>
      <c r="M316" s="343"/>
      <c r="N316" s="336"/>
      <c r="O316" s="1626"/>
      <c r="P316" s="1626"/>
      <c r="AH316" s="1633">
        <v>0</v>
      </c>
    </row>
    <row s="1637" customFormat="1" customHeight="1" ht="0.75" hidden="1">
      <c r="A317" s="1782"/>
      <c r="B317" s="1782"/>
      <c r="C317" s="371" t="s">
        <v>1153</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1146</v>
      </c>
      <c r="D319" s="2464"/>
      <c r="E319" s="2206"/>
      <c r="F319" s="2385"/>
      <c r="G319" s="2429"/>
      <c r="H319" s="1502"/>
      <c r="I319" s="653" t="s">
        <v>1145</v>
      </c>
      <c r="J319" s="573"/>
      <c r="K319" s="1502"/>
      <c r="L319" s="216"/>
      <c r="M319" s="343"/>
      <c r="N319" s="336"/>
      <c r="O319" s="1626"/>
      <c r="P319" s="1626"/>
      <c r="AH319" s="1633">
        <v>0</v>
      </c>
    </row>
    <row s="1637" customFormat="1" customHeight="1" ht="0.75" hidden="1">
      <c r="A320" s="1782"/>
      <c r="B320" s="1782"/>
      <c r="C320" s="371" t="s">
        <v>1153</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1146</v>
      </c>
      <c r="D322" s="2464"/>
      <c r="E322" s="2206"/>
      <c r="F322" s="2385"/>
      <c r="G322" s="2429"/>
      <c r="H322" s="1502"/>
      <c r="I322" s="653" t="s">
        <v>1145</v>
      </c>
      <c r="J322" s="573"/>
      <c r="K322" s="1502"/>
      <c r="L322" s="216"/>
      <c r="M322" s="343"/>
      <c r="N322" s="336"/>
      <c r="O322" s="1626"/>
      <c r="P322" s="1626"/>
      <c r="AH322" s="1633">
        <v>0</v>
      </c>
    </row>
    <row s="1637" customFormat="1" customHeight="1" ht="0.75" hidden="1">
      <c r="A323" s="1782"/>
      <c r="B323" s="1782"/>
      <c r="C323" s="371" t="s">
        <v>1153</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1146</v>
      </c>
      <c r="D325" s="2464"/>
      <c r="E325" s="2206"/>
      <c r="F325" s="2385"/>
      <c r="G325" s="2429"/>
      <c r="H325" s="1502"/>
      <c r="I325" s="653" t="s">
        <v>1145</v>
      </c>
      <c r="J325" s="573"/>
      <c r="K325" s="1502"/>
      <c r="L325" s="216"/>
      <c r="M325" s="343"/>
      <c r="N325" s="336"/>
      <c r="O325" s="1626"/>
      <c r="P325" s="1626"/>
      <c r="AH325" s="1633">
        <v>0</v>
      </c>
    </row>
    <row s="1637" customFormat="1" customHeight="1" ht="0.75" hidden="1">
      <c r="A326" s="1782"/>
      <c r="B326" s="1782"/>
      <c r="C326" s="371" t="s">
        <v>1153</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1146</v>
      </c>
      <c r="D328" s="2464"/>
      <c r="E328" s="2206"/>
      <c r="F328" s="2385"/>
      <c r="G328" s="2429"/>
      <c r="H328" s="1502"/>
      <c r="I328" s="653" t="s">
        <v>1145</v>
      </c>
      <c r="J328" s="573"/>
      <c r="K328" s="1502"/>
      <c r="L328" s="216"/>
      <c r="M328" s="343"/>
      <c r="N328" s="336"/>
      <c r="O328" s="1626"/>
      <c r="P328" s="1626"/>
      <c r="AH328" s="1633">
        <v>0</v>
      </c>
    </row>
    <row s="1637" customFormat="1" customHeight="1" ht="1.05">
      <c r="A329" s="1782"/>
      <c r="B329" s="1782"/>
      <c r="C329" s="371" t="s">
        <v>1153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1A8C4-9D86-2404-E4A2-C76D6367DD9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ИМУП «ПОСЖИЛКОМСЕРВИС»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87</v>
      </c>
      <c r="E9" s="110" t="s">
        <v>301</v>
      </c>
      <c r="F9" s="110" t="s">
        <v>302</v>
      </c>
      <c r="G9" s="110" t="s">
        <v>389</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1154</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8281C-1138-7D72-5D09-4F7D88B7C43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ИМУП «ПОСЖИЛКОМСЕРВИС»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123</v>
      </c>
      <c r="F9" s="2105"/>
      <c r="G9" s="2129" t="s">
        <v>105</v>
      </c>
      <c r="H9" s="2129" t="s">
        <v>87</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88</v>
      </c>
      <c r="F10" s="1286" t="s">
        <v>129</v>
      </c>
      <c r="G10" s="2129"/>
      <c r="H10" s="2129"/>
      <c r="I10" s="2129"/>
      <c r="J10" s="2129"/>
      <c r="K10" s="112" t="s">
        <v>108</v>
      </c>
      <c r="L10" s="2129" t="s">
        <v>87</v>
      </c>
      <c r="M10" s="2129"/>
      <c r="N10" s="112" t="s">
        <v>130</v>
      </c>
      <c r="O10" s="112" t="s">
        <v>108</v>
      </c>
      <c r="P10" s="2129" t="s">
        <v>87</v>
      </c>
      <c r="Q10" s="2129"/>
      <c r="R10" s="112" t="s">
        <v>130</v>
      </c>
      <c r="S10" s="285" t="s">
        <v>108</v>
      </c>
      <c r="T10" s="2129" t="s">
        <v>87</v>
      </c>
      <c r="U10" s="2129"/>
      <c r="V10" s="285" t="s">
        <v>88</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4E79D-1C46-4C2D-792A-7355DE8E2E5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1155</v>
      </c>
      <c r="E5" s="2239"/>
      <c r="F5" s="2239"/>
      <c r="G5" s="2239"/>
      <c r="H5" s="2239"/>
      <c r="I5" s="2239"/>
      <c r="J5" s="2239"/>
      <c r="V5" s="507">
        <v>63</v>
      </c>
    </row>
    <row customHeight="1" ht="15.75">
      <c r="C6" s="178"/>
      <c r="D6" s="2178" t="str">
        <f>IF(org=0,"Не определено",org)</f>
        <v>ИМУП «ПОСЖИЛКОМСЕРВИС»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Холодное водоснабжение. Питьевая вода</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5.699999999999996">
      <c r="C13" s="178"/>
      <c r="D13" s="807" t="s">
        <v>87</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1156</v>
      </c>
      <c r="F17" s="523" t="s">
        <v>305</v>
      </c>
      <c r="G17" s="680"/>
      <c r="H17" s="680"/>
      <c r="I17" s="680"/>
      <c r="J17" s="680"/>
      <c r="K17" s="291" t="s">
        <v>1157</v>
      </c>
      <c r="V17" s="507">
        <v>0</v>
      </c>
    </row>
    <row customHeight="1" ht="48.29999999999999">
      <c r="A18" s="507"/>
      <c r="C18" s="528"/>
      <c r="D18" s="523">
        <v>3</v>
      </c>
      <c r="E18" s="281" t="s">
        <v>814</v>
      </c>
      <c r="F18" s="523" t="s">
        <v>305</v>
      </c>
      <c r="G18" s="811" t="s">
        <v>305</v>
      </c>
      <c r="H18" s="812" t="s">
        <v>305</v>
      </c>
      <c r="I18" s="523" t="s">
        <v>305</v>
      </c>
      <c r="J18" s="580" t="s">
        <v>305</v>
      </c>
      <c r="K18" s="291" t="s">
        <v>1158</v>
      </c>
      <c r="V18" s="507">
        <v>46</v>
      </c>
    </row>
    <row customHeight="1" ht="35.699999999999996">
      <c r="A19" s="507"/>
      <c r="C19" s="528"/>
      <c r="D19" s="541" t="s">
        <v>323</v>
      </c>
      <c r="E19" s="561" t="s">
        <v>816</v>
      </c>
      <c r="F19" s="523" t="s">
        <v>817</v>
      </c>
      <c r="G19" s="819"/>
      <c r="H19" s="108"/>
      <c r="I19" s="819"/>
      <c r="J19" s="820"/>
      <c r="K19" s="681"/>
      <c r="V19" s="507">
        <v>34</v>
      </c>
    </row>
    <row customHeight="1" ht="35.699999999999996">
      <c r="A20" s="507"/>
      <c r="C20" s="528"/>
      <c r="D20" s="1892" t="s">
        <v>331</v>
      </c>
      <c r="E20" s="561" t="s">
        <v>818</v>
      </c>
      <c r="F20" s="523" t="s">
        <v>819</v>
      </c>
      <c r="G20" s="819"/>
      <c r="H20" s="108"/>
      <c r="I20" s="819"/>
      <c r="J20" s="108"/>
      <c r="K20" s="681"/>
      <c r="V20" s="507">
        <v>34</v>
      </c>
    </row>
    <row customHeight="1" ht="48.29999999999999">
      <c r="A21" s="507"/>
      <c r="C21" s="528"/>
      <c r="D21" s="1892" t="s">
        <v>333</v>
      </c>
      <c r="E21" s="561" t="s">
        <v>820</v>
      </c>
      <c r="F21" s="523" t="s">
        <v>570</v>
      </c>
      <c r="G21" s="682"/>
      <c r="H21" s="108"/>
      <c r="I21" s="682"/>
      <c r="J21" s="108"/>
      <c r="K21" s="681"/>
      <c r="V21" s="507">
        <v>46</v>
      </c>
    </row>
    <row customHeight="1" ht="67.5" hidden="1">
      <c r="A22" s="507"/>
      <c r="C22" s="528"/>
      <c r="D22" s="523">
        <v>5</v>
      </c>
      <c r="E22" s="281" t="s">
        <v>1159</v>
      </c>
      <c r="F22" s="523" t="s">
        <v>557</v>
      </c>
      <c r="G22" s="683"/>
      <c r="H22" s="684"/>
      <c r="I22" s="683"/>
      <c r="J22" s="684"/>
      <c r="K22" s="291" t="s">
        <v>1160</v>
      </c>
      <c r="V22" s="507">
        <v>0</v>
      </c>
    </row>
    <row customHeight="1" ht="33.75" hidden="1">
      <c r="C23" s="453"/>
      <c r="D23" s="523">
        <v>6</v>
      </c>
      <c r="E23" s="281" t="s">
        <v>1161</v>
      </c>
      <c r="F23" s="523" t="s">
        <v>1162</v>
      </c>
      <c r="G23" s="683"/>
      <c r="H23" s="683"/>
      <c r="I23" s="683"/>
      <c r="J23" s="683"/>
      <c r="K23" s="291" t="s">
        <v>1163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FA6B1D-12C4-FC8A-CB84-6DA4F3C5FE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1164</v>
      </c>
      <c r="B1" s="1069" t="s">
        <v>1165</v>
      </c>
      <c r="C1" s="1069" t="s">
        <v>1166</v>
      </c>
      <c r="D1" s="1069" t="s">
        <v>1167</v>
      </c>
      <c r="E1" s="1069" t="s">
        <v>1168</v>
      </c>
      <c r="F1" s="1069" t="s">
        <v>1169</v>
      </c>
      <c r="G1" s="1069" t="s">
        <v>1170</v>
      </c>
      <c r="H1" s="1069" t="s">
        <v>1171</v>
      </c>
      <c r="I1" s="1069" t="s">
        <v>1172</v>
      </c>
      <c r="J1" s="1069" t="s">
        <v>1173</v>
      </c>
      <c r="K1" s="1069" t="s">
        <v>1174</v>
      </c>
      <c r="L1" s="1069" t="s">
        <v>1175</v>
      </c>
      <c r="M1" s="1069"/>
      <c r="N1" s="1069" t="s">
        <v>1176</v>
      </c>
      <c r="O1" s="1069" t="s">
        <v>1177</v>
      </c>
      <c r="P1" s="1069" t="s">
        <v>1178</v>
      </c>
      <c r="Q1" s="1069" t="s">
        <v>1179</v>
      </c>
      <c r="R1" s="1069" t="s">
        <v>1180</v>
      </c>
      <c r="S1" s="1069" t="s">
        <v>1181</v>
      </c>
      <c r="T1" s="1069" t="s">
        <v>1182</v>
      </c>
      <c r="U1" s="1069" t="s">
        <v>1183</v>
      </c>
      <c r="V1" s="1069"/>
      <c r="W1" s="799" t="s">
        <v>1184</v>
      </c>
      <c r="X1" s="1069" t="s">
        <v>1185</v>
      </c>
      <c r="Y1" s="1069" t="s">
        <v>1186</v>
      </c>
      <c r="Z1" s="1069"/>
      <c r="AA1" s="1069" t="s">
        <v>1187</v>
      </c>
      <c r="AB1" s="1069"/>
      <c r="AC1" s="1069" t="s">
        <v>1188</v>
      </c>
      <c r="AD1" s="1069"/>
      <c r="AF1" s="1069" t="s">
        <v>1189</v>
      </c>
      <c r="AH1" s="1069" t="s">
        <v>1190</v>
      </c>
      <c r="AI1" s="1069" t="s">
        <v>1191</v>
      </c>
      <c r="AK1" s="1069" t="s">
        <v>1192</v>
      </c>
      <c r="AM1" s="1069" t="s">
        <v>1193</v>
      </c>
      <c r="AP1" s="1069" t="s">
        <v>1194</v>
      </c>
      <c r="AQ1" s="1069" t="s">
        <v>1195</v>
      </c>
      <c r="AS1" s="1069" t="s">
        <v>1196</v>
      </c>
      <c r="AU1" s="1069" t="s">
        <v>1197</v>
      </c>
      <c r="AW1" s="1069" t="s">
        <v>1198</v>
      </c>
      <c r="AX1" s="1069" t="s">
        <v>1199</v>
      </c>
      <c r="AZ1" s="1154" t="s">
        <v>1200</v>
      </c>
      <c r="BB1" s="1069" t="s">
        <v>1201</v>
      </c>
      <c r="BC1" s="1069"/>
      <c r="BE1" s="1069" t="s">
        <v>1202</v>
      </c>
      <c r="BF1" s="1069" t="s">
        <v>1203</v>
      </c>
      <c r="BH1" s="1071" t="s">
        <v>807</v>
      </c>
      <c r="BI1" s="1072"/>
      <c r="BJ1" s="1073" t="s">
        <v>1204</v>
      </c>
      <c r="BK1" s="1072"/>
      <c r="BL1" s="1074" t="s">
        <v>906</v>
      </c>
      <c r="BM1" s="1072"/>
      <c r="BN1" s="1075" t="s">
        <v>1205</v>
      </c>
      <c r="BS1" s="1429"/>
    </row>
    <row customHeight="1" ht="11.25">
      <c r="A2" s="1076" t="s">
        <v>1206</v>
      </c>
      <c r="B2" s="1077">
        <v>2000</v>
      </c>
      <c r="C2" s="1077">
        <v>2022</v>
      </c>
      <c r="D2" s="1077" t="s">
        <v>65</v>
      </c>
      <c r="E2" s="1078" t="s">
        <v>1207</v>
      </c>
      <c r="F2" s="1078" t="s">
        <v>1208</v>
      </c>
      <c r="G2" s="1078" t="s">
        <v>1209</v>
      </c>
      <c r="H2" s="1079" t="s">
        <v>54</v>
      </c>
      <c r="I2" s="1078" t="s">
        <v>109</v>
      </c>
      <c r="J2" s="1078" t="s">
        <v>1210</v>
      </c>
      <c r="K2" s="1080" t="s">
        <v>1211</v>
      </c>
      <c r="L2" s="1081"/>
      <c r="M2" s="1080">
        <v>1</v>
      </c>
      <c r="N2" s="1164" t="s">
        <v>1212</v>
      </c>
      <c r="O2" s="1079" t="s">
        <v>1213</v>
      </c>
      <c r="P2" s="1082" t="s">
        <v>38</v>
      </c>
      <c r="Q2" s="1083" t="s">
        <v>1214</v>
      </c>
      <c r="R2" s="145" t="s">
        <v>1215</v>
      </c>
      <c r="S2" s="145" t="s">
        <v>1216</v>
      </c>
      <c r="T2" s="1084" t="s">
        <v>1217</v>
      </c>
      <c r="U2" s="1081" t="s">
        <v>1218</v>
      </c>
      <c r="V2" s="1085">
        <v>1</v>
      </c>
      <c r="W2" s="1086"/>
      <c r="X2" s="1086" t="s">
        <v>1219</v>
      </c>
      <c r="Y2" s="1077" t="s">
        <v>1220</v>
      </c>
      <c r="Z2" s="1087"/>
      <c r="AA2" s="1077" t="s">
        <v>1221</v>
      </c>
      <c r="AB2" s="1088" t="s">
        <v>1221</v>
      </c>
      <c r="AC2" s="1077" t="s">
        <v>1222</v>
      </c>
      <c r="AD2" s="1088" t="s">
        <v>1222</v>
      </c>
      <c r="AF2" s="1079" t="s">
        <v>1218</v>
      </c>
      <c r="AH2" s="1078" t="s">
        <v>1223</v>
      </c>
      <c r="AI2" s="1078" t="s">
        <v>1223</v>
      </c>
      <c r="AK2" s="1078" t="s">
        <v>1224</v>
      </c>
      <c r="AM2" s="1078" t="s">
        <v>1225</v>
      </c>
      <c r="AP2" s="1089" t="s">
        <v>1219</v>
      </c>
      <c r="AQ2" s="1090" t="s">
        <v>1219</v>
      </c>
      <c r="AS2" s="1077" t="s">
        <v>1226</v>
      </c>
      <c r="AU2" s="1122" t="s">
        <v>1227</v>
      </c>
      <c r="AW2" s="1122" t="s">
        <v>1228</v>
      </c>
      <c r="AX2" s="1122" t="s">
        <v>1228</v>
      </c>
      <c r="AZ2" s="1122" t="s">
        <v>1229</v>
      </c>
      <c r="BB2" s="1122" t="s">
        <v>1230</v>
      </c>
      <c r="BC2" s="1122" t="s">
        <v>1231</v>
      </c>
      <c r="BE2" s="1122">
        <v>2000</v>
      </c>
      <c r="BF2" s="1122" t="s">
        <v>1232</v>
      </c>
    </row>
    <row customHeight="1" ht="11.25">
      <c r="A3" s="1076" t="s">
        <v>1233</v>
      </c>
      <c r="B3" s="1077">
        <v>2001</v>
      </c>
      <c r="C3" s="1077">
        <v>2023</v>
      </c>
      <c r="D3" s="1077" t="s">
        <v>19</v>
      </c>
      <c r="E3" s="1078" t="s">
        <v>1234</v>
      </c>
      <c r="F3" s="1078" t="s">
        <v>1235</v>
      </c>
      <c r="G3" s="1078" t="s">
        <v>1236</v>
      </c>
      <c r="H3" s="1079" t="s">
        <v>1237</v>
      </c>
      <c r="I3" s="1078" t="s">
        <v>110</v>
      </c>
      <c r="J3" s="1078" t="s">
        <v>555</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1220</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1258</v>
      </c>
      <c r="BB3" s="1122" t="s">
        <v>1259</v>
      </c>
      <c r="BC3" s="1122" t="s">
        <v>1231</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customHeight="1" ht="11.25">
      <c r="A4" s="1076" t="s">
        <v>1269</v>
      </c>
      <c r="B4" s="1077">
        <v>2002</v>
      </c>
      <c r="C4" s="1077">
        <v>2024</v>
      </c>
      <c r="E4" s="1078" t="s">
        <v>1270</v>
      </c>
      <c r="F4" s="1078" t="s">
        <v>1271</v>
      </c>
      <c r="H4" s="1079" t="s">
        <v>1272</v>
      </c>
      <c r="I4" s="1078" t="s">
        <v>89</v>
      </c>
      <c r="J4" s="1078" t="s">
        <v>1273</v>
      </c>
      <c r="K4" s="1080" t="s">
        <v>1274</v>
      </c>
      <c r="L4" s="1081">
        <f>_xlfn.IFERROR(MATCH(K4,OFFER_METHOD,0),0)</f>
        <v>0</v>
      </c>
      <c r="M4" s="1080">
        <v>3</v>
      </c>
      <c r="N4" s="1164" t="s">
        <v>1275</v>
      </c>
      <c r="O4" s="1078" t="s">
        <v>1276</v>
      </c>
      <c r="Q4" s="1083" t="s">
        <v>1277</v>
      </c>
      <c r="R4" s="145" t="s">
        <v>1278</v>
      </c>
      <c r="S4" s="145" t="s">
        <v>1279</v>
      </c>
      <c r="T4" s="1084" t="s">
        <v>1280</v>
      </c>
      <c r="U4" s="1081" t="s">
        <v>1281</v>
      </c>
      <c r="V4" s="1085">
        <v>3</v>
      </c>
      <c r="W4" s="1086"/>
      <c r="X4" s="1086" t="s">
        <v>1282</v>
      </c>
      <c r="Y4" s="1077" t="s">
        <v>1220</v>
      </c>
      <c r="Z4" s="1093"/>
      <c r="AC4" s="1077" t="s">
        <v>1283</v>
      </c>
      <c r="AD4" s="1088" t="s">
        <v>1283</v>
      </c>
      <c r="AF4" s="1079" t="s">
        <v>1281</v>
      </c>
      <c r="AH4" s="1079" t="s">
        <v>1284</v>
      </c>
      <c r="AK4" s="1078" t="s">
        <v>1285</v>
      </c>
      <c r="AM4" s="1078" t="s">
        <v>1286</v>
      </c>
      <c r="AP4" s="1089" t="s">
        <v>1247</v>
      </c>
      <c r="AQ4" s="1090" t="s">
        <v>1247</v>
      </c>
      <c r="AS4" s="1077" t="s">
        <v>1287</v>
      </c>
      <c r="AU4" s="1122" t="s">
        <v>1288</v>
      </c>
      <c r="AW4" s="1122" t="s">
        <v>1289</v>
      </c>
      <c r="AX4" s="1122" t="s">
        <v>1289</v>
      </c>
      <c r="AZ4" s="1122" t="s">
        <v>1290</v>
      </c>
      <c r="BB4" s="1122" t="s">
        <v>1291</v>
      </c>
      <c r="BC4" s="1122" t="s">
        <v>1292</v>
      </c>
      <c r="BE4" s="1122">
        <v>2002</v>
      </c>
      <c r="BF4" s="1122" t="s">
        <v>1293</v>
      </c>
      <c r="BH4" s="1070" t="s">
        <v>1294</v>
      </c>
      <c r="BJ4" s="1070" t="s">
        <v>1294</v>
      </c>
      <c r="BL4" s="1070" t="s">
        <v>1294</v>
      </c>
      <c r="BN4" s="1070" t="s">
        <v>1294</v>
      </c>
      <c r="BQ4" s="1434" t="s">
        <v>1295</v>
      </c>
      <c r="BR4" s="1161" t="s">
        <v>1296</v>
      </c>
      <c r="BS4" s="276"/>
      <c r="BT4" s="1434" t="s">
        <v>1297</v>
      </c>
      <c r="BU4" s="1161" t="s">
        <v>1298</v>
      </c>
      <c r="BV4" s="1072"/>
      <c r="BW4" s="1699" t="s">
        <v>1299</v>
      </c>
      <c r="BX4" s="1693" t="s">
        <v>1300</v>
      </c>
      <c r="BZ4" s="1434" t="s">
        <v>1301</v>
      </c>
      <c r="CA4" s="1161" t="s">
        <v>1302</v>
      </c>
    </row>
    <row customHeight="1" ht="11.25">
      <c r="A5" s="1076" t="s">
        <v>1303</v>
      </c>
      <c r="B5" s="1077">
        <v>2003</v>
      </c>
      <c r="C5" s="1077">
        <v>2025</v>
      </c>
      <c r="E5" s="1078" t="s">
        <v>1304</v>
      </c>
      <c r="F5" s="1078" t="s">
        <v>35</v>
      </c>
      <c r="H5" s="1079" t="s">
        <v>1305</v>
      </c>
      <c r="I5" s="1078" t="s">
        <v>90</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1219</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111</v>
      </c>
      <c r="J6" s="1069" t="s">
        <v>1331</v>
      </c>
      <c r="L6" s="1081">
        <f>SUM(kind_of_control_method_filter)</f>
        <v>0</v>
      </c>
      <c r="N6" s="1094" t="s">
        <v>1332</v>
      </c>
      <c r="O6" s="1078" t="s">
        <v>1333</v>
      </c>
      <c r="R6" s="145" t="s">
        <v>1214</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1254</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91</v>
      </c>
      <c r="J7" s="1078" t="s">
        <v>1350</v>
      </c>
      <c r="N7" s="1098" t="s">
        <v>1351</v>
      </c>
      <c r="O7" s="1078" t="s">
        <v>1352</v>
      </c>
      <c r="U7" s="1081" t="s">
        <v>19</v>
      </c>
      <c r="V7" s="372" t="s">
        <v>91</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1247</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92</v>
      </c>
      <c r="J8" s="1078" t="s">
        <v>1367</v>
      </c>
      <c r="N8" s="1165" t="s">
        <v>1368</v>
      </c>
      <c r="O8" s="1078" t="s">
        <v>1369</v>
      </c>
      <c r="V8" s="372" t="s">
        <v>92</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112</v>
      </c>
      <c r="O9" s="1078" t="s">
        <v>1385</v>
      </c>
      <c r="V9" s="372" t="s">
        <v>112</v>
      </c>
      <c r="W9" s="1086"/>
      <c r="X9" s="1077" t="s">
        <v>191</v>
      </c>
      <c r="Y9" s="1077" t="s">
        <v>1220</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1214</v>
      </c>
      <c r="V12" s="372" t="s">
        <v>151</v>
      </c>
      <c r="W12" s="1091"/>
      <c r="X12" s="1086" t="s">
        <v>1429</v>
      </c>
      <c r="Y12" s="1077" t="s">
        <v>1220</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1254</v>
      </c>
      <c r="Y14" s="1077" t="s">
        <v>1220</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98</v>
      </c>
      <c r="J16" s="1091" t="s">
        <v>555</v>
      </c>
      <c r="N16" s="1160" t="s">
        <v>1462</v>
      </c>
      <c r="AW16" s="1122" t="s">
        <v>154</v>
      </c>
      <c r="AX16" s="1122" t="s">
        <v>154</v>
      </c>
      <c r="AZ16" s="1122" t="s">
        <v>1389</v>
      </c>
      <c r="BB16" s="1122" t="s">
        <v>1463</v>
      </c>
      <c r="BC16" s="1122" t="s">
        <v>1439</v>
      </c>
      <c r="BE16" s="1122">
        <v>2014</v>
      </c>
      <c r="BH16" s="1070" t="s">
        <v>1394</v>
      </c>
      <c r="BJ16" s="1219" t="s">
        <v>1464</v>
      </c>
      <c r="BL16" s="1219" t="s">
        <v>1464</v>
      </c>
      <c r="BN16" s="1070" t="s">
        <v>1465</v>
      </c>
      <c r="BR16" s="1072"/>
      <c r="BS16" s="1433"/>
      <c r="BT16" s="1072"/>
      <c r="BU16" s="1072"/>
      <c r="BV16" s="1072"/>
      <c r="BW16" s="1696"/>
      <c r="BX16" s="1692"/>
    </row>
    <row customHeight="1" ht="21">
      <c r="A17" s="1076" t="s">
        <v>1466</v>
      </c>
      <c r="B17" s="1077">
        <v>2015</v>
      </c>
      <c r="G17" s="1078" t="s">
        <v>1414</v>
      </c>
      <c r="H17" s="1078" t="s">
        <v>1414</v>
      </c>
      <c r="I17" s="1078" t="s">
        <v>1467</v>
      </c>
      <c r="N17" s="1160" t="s">
        <v>1468</v>
      </c>
      <c r="X17" s="1089"/>
      <c r="AW17" s="1122" t="s">
        <v>98</v>
      </c>
      <c r="AX17" s="1122" t="s">
        <v>98</v>
      </c>
      <c r="AZ17" s="1122" t="s">
        <v>1469</v>
      </c>
      <c r="BB17" s="1122" t="s">
        <v>1470</v>
      </c>
      <c r="BC17" s="1122" t="s">
        <v>1322</v>
      </c>
      <c r="BE17" s="1122">
        <v>2015</v>
      </c>
      <c r="BH17" s="1070" t="s">
        <v>1410</v>
      </c>
      <c r="BJ17" s="1219" t="s">
        <v>1471</v>
      </c>
      <c r="BL17" s="1219" t="s">
        <v>1471</v>
      </c>
      <c r="BN17" s="1070" t="s">
        <v>1472</v>
      </c>
      <c r="BR17" s="1069" t="s">
        <v>1265</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1322</v>
      </c>
      <c r="BE18" s="1122">
        <v>2016</v>
      </c>
      <c r="BH18" s="1070" t="s">
        <v>1424</v>
      </c>
      <c r="BJ18" s="1219" t="s">
        <v>1482</v>
      </c>
      <c r="BL18" s="1219" t="s">
        <v>1482</v>
      </c>
      <c r="BN18" s="1070" t="s">
        <v>1483</v>
      </c>
      <c r="BQ18" s="1434" t="s">
        <v>1295</v>
      </c>
      <c r="BR18" s="1161" t="s">
        <v>1296</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166</v>
      </c>
      <c r="I19" s="1078" t="s">
        <v>1493</v>
      </c>
      <c r="N19" s="1160" t="s">
        <v>1494</v>
      </c>
      <c r="X19" s="1089"/>
      <c r="AW19" s="1122" t="s">
        <v>1479</v>
      </c>
      <c r="AX19" s="1122" t="s">
        <v>1479</v>
      </c>
      <c r="AZ19" s="1069" t="s">
        <v>1495</v>
      </c>
      <c r="BB19" s="1122" t="s">
        <v>1496</v>
      </c>
      <c r="BC19" s="1122" t="s">
        <v>1322</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1254</v>
      </c>
      <c r="I20" s="1078" t="s">
        <v>1505</v>
      </c>
      <c r="N20" s="1160" t="s">
        <v>1506</v>
      </c>
      <c r="AW20" s="1122" t="s">
        <v>1493</v>
      </c>
      <c r="AX20" s="1122" t="s">
        <v>1493</v>
      </c>
      <c r="AZ20" s="1122" t="s">
        <v>1507</v>
      </c>
      <c r="BB20" s="1122" t="s">
        <v>1508</v>
      </c>
      <c r="BC20" s="1122" t="s">
        <v>1439</v>
      </c>
      <c r="BE20" s="1122">
        <v>2018</v>
      </c>
      <c r="BH20" s="1070" t="s">
        <v>1435</v>
      </c>
      <c r="BJ20" s="1070" t="s">
        <v>1362</v>
      </c>
      <c r="BL20" s="1070" t="s">
        <v>1362</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1322</v>
      </c>
      <c r="BE21" s="1122">
        <v>2019</v>
      </c>
      <c r="BH21" s="1070" t="s">
        <v>1442</v>
      </c>
      <c r="BJ21" s="1070" t="s">
        <v>1378</v>
      </c>
      <c r="BL21" s="1070" t="s">
        <v>1378</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1322</v>
      </c>
      <c r="BE22" s="1122">
        <v>2020</v>
      </c>
      <c r="BH22" s="1070" t="s">
        <v>1449</v>
      </c>
      <c r="BJ22" s="1070" t="s">
        <v>1394</v>
      </c>
      <c r="BL22" s="1070" t="s">
        <v>1394</v>
      </c>
      <c r="BQ22" s="1283">
        <v>4190067</v>
      </c>
      <c r="BR22" s="1070" t="s">
        <v>1527</v>
      </c>
      <c r="BS22" s="1431"/>
      <c r="BT22" s="1283">
        <v>4189674</v>
      </c>
      <c r="BU22" s="1070" t="s">
        <v>1528</v>
      </c>
      <c r="BV22" s="1072"/>
      <c r="BW22" s="1072"/>
      <c r="CC22" s="1283">
        <v>4189711</v>
      </c>
      <c r="CD22" s="1070" t="s">
        <v>292</v>
      </c>
    </row>
    <row customHeight="1" ht="21">
      <c r="A23" s="1076" t="s">
        <v>1529</v>
      </c>
      <c r="B23" s="1077">
        <v>2021</v>
      </c>
      <c r="AW23" s="1122" t="s">
        <v>1530</v>
      </c>
      <c r="AX23" s="1122" t="s">
        <v>1530</v>
      </c>
      <c r="AZ23" s="1122" t="s">
        <v>1531</v>
      </c>
      <c r="BB23" s="1122" t="s">
        <v>1532</v>
      </c>
      <c r="BC23" s="1122" t="s">
        <v>1231</v>
      </c>
      <c r="BE23" s="1122">
        <v>2021</v>
      </c>
      <c r="BH23" s="1070" t="s">
        <v>1457</v>
      </c>
      <c r="BJ23" s="1070" t="s">
        <v>1410</v>
      </c>
      <c r="BL23" s="1070" t="s">
        <v>1410</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1424</v>
      </c>
      <c r="BL24" s="1070" t="s">
        <v>1424</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1417</v>
      </c>
      <c r="BB26" s="1122" t="s">
        <v>1553</v>
      </c>
      <c r="BC26" s="1122" t="s">
        <v>1540</v>
      </c>
      <c r="BE26" s="1122">
        <v>2024</v>
      </c>
      <c r="BH26" s="1070" t="s">
        <v>1483</v>
      </c>
      <c r="BJ26" s="1070" t="s">
        <v>1435</v>
      </c>
      <c r="BL26" s="1070" t="s">
        <v>1435</v>
      </c>
      <c r="BQ26" s="1283">
        <v>4190071</v>
      </c>
      <c r="BR26" s="1070" t="s">
        <v>1554</v>
      </c>
      <c r="BS26" s="1431"/>
      <c r="BV26" s="1072"/>
      <c r="BW26" s="1072"/>
    </row>
    <row customHeight="1" ht="11.25">
      <c r="A27" s="1076" t="s">
        <v>1555</v>
      </c>
      <c r="B27" s="1077">
        <v>2025</v>
      </c>
      <c r="J27" s="178" t="s">
        <v>688</v>
      </c>
      <c r="AX27" s="1122" t="s">
        <v>1556</v>
      </c>
      <c r="BB27" s="1122" t="s">
        <v>1557</v>
      </c>
      <c r="BC27" s="1122" t="s">
        <v>1540</v>
      </c>
      <c r="BE27" s="1122">
        <v>2025</v>
      </c>
      <c r="BH27" s="1072" t="s">
        <v>22</v>
      </c>
      <c r="BJ27" s="1070" t="s">
        <v>1442</v>
      </c>
      <c r="BL27" s="1070" t="s">
        <v>1442</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1449</v>
      </c>
      <c r="BL28" s="1070" t="s">
        <v>1449</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01.10.2024</v>
      </c>
      <c r="F29" s="1107" t="str">
        <f>IF(TEMPLATE_GROUP="","",INDEX(EndDateList,MATCH(TEMPLATE_GROUP,CodeTemplateList,0),1))</f>
        <v>31.12.2024</v>
      </c>
      <c r="H29" s="1108" t="s">
        <v>1568</v>
      </c>
      <c r="AX29" s="1122" t="s">
        <v>1569</v>
      </c>
      <c r="AZ29" s="1122" t="s">
        <v>1215</v>
      </c>
      <c r="BB29" s="1122" t="s">
        <v>1417</v>
      </c>
      <c r="BC29" s="1093"/>
      <c r="BE29" s="1122">
        <v>2027</v>
      </c>
      <c r="BJ29" s="1070" t="s">
        <v>1457</v>
      </c>
      <c r="BL29" s="1070" t="s">
        <v>1457</v>
      </c>
    </row>
    <row customHeight="1" ht="11.25">
      <c r="A30" s="1076" t="s">
        <v>1570</v>
      </c>
      <c r="D30" s="1109"/>
      <c r="E30" s="1110"/>
      <c r="F30" s="1110"/>
      <c r="AX30" s="1122" t="s">
        <v>1571</v>
      </c>
      <c r="AZ30" s="1122" t="s">
        <v>1243</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01.10.2024</v>
      </c>
      <c r="F32" s="1107" t="str">
        <f>IF(TEMPLATE_GROUP="","",INDEX(EndDateList,MATCH(TEMPLATE_GROUP,CodeTemplateList,0),1))</f>
        <v>31.12.2024</v>
      </c>
      <c r="H32" s="1112" t="s">
        <v>1579</v>
      </c>
      <c r="O32" s="1076" t="s">
        <v>1213</v>
      </c>
      <c r="AX32" s="1122" t="s">
        <v>1580</v>
      </c>
      <c r="AZ32" s="1122" t="s">
        <v>1310</v>
      </c>
      <c r="BE32" s="1122">
        <v>2030</v>
      </c>
      <c r="BJ32" s="1070" t="s">
        <v>1465</v>
      </c>
      <c r="BL32" s="1070" t="s">
        <v>1465</v>
      </c>
    </row>
    <row customHeight="1" ht="11.25">
      <c r="A33" s="1076" t="s">
        <v>1581</v>
      </c>
      <c r="O33" s="1076" t="s">
        <v>1240</v>
      </c>
      <c r="AX33" s="1122" t="s">
        <v>1582</v>
      </c>
      <c r="AZ33" s="1122" t="s">
        <v>1214</v>
      </c>
      <c r="BE33" s="1122">
        <v>2031</v>
      </c>
      <c r="BJ33" s="1070" t="s">
        <v>1472</v>
      </c>
      <c r="BL33" s="1070" t="s">
        <v>1472</v>
      </c>
    </row>
    <row customHeight="1" ht="11.25">
      <c r="A34" s="1076" t="s">
        <v>1583</v>
      </c>
      <c r="O34" s="1076" t="s">
        <v>1276</v>
      </c>
      <c r="AX34" s="1122" t="s">
        <v>1584</v>
      </c>
      <c r="BE34" s="1122">
        <v>2032</v>
      </c>
      <c r="BJ34" s="1070" t="s">
        <v>1483</v>
      </c>
      <c r="BL34" s="1070" t="s">
        <v>1483</v>
      </c>
    </row>
    <row customHeight="1" ht="11.25">
      <c r="A35" s="1076" t="s">
        <v>1585</v>
      </c>
      <c r="O35" s="1076" t="s">
        <v>1308</v>
      </c>
      <c r="AX35" s="1122" t="s">
        <v>1586</v>
      </c>
      <c r="AZ35" s="1069" t="s">
        <v>1587</v>
      </c>
      <c r="BE35" s="1122">
        <v>2033</v>
      </c>
      <c r="BL35" s="1070" t="s">
        <v>1588</v>
      </c>
    </row>
    <row customHeight="1" ht="11.25">
      <c r="A36" s="1872" t="s">
        <v>1589</v>
      </c>
      <c r="D36" s="1113" t="s">
        <v>1590</v>
      </c>
      <c r="E36" s="1114" t="s">
        <v>853</v>
      </c>
      <c r="F36" s="1115" t="str">
        <f>INDEX(E37:E41,MATCH(TEMPLATE_SPHERE,F37:F41,0))</f>
        <v>холодного водоснабжения</v>
      </c>
      <c r="G36" s="1115" t="str">
        <f>INDEX(G37:G41,MATCH(TEMPLATE_SPHERE,F37:F41,0))</f>
        <v>холодное водоснабжение</v>
      </c>
      <c r="O36" s="1076" t="s">
        <v>1333</v>
      </c>
      <c r="AX36" s="1122" t="s">
        <v>1591</v>
      </c>
      <c r="AZ36" s="1122" t="s">
        <v>1214</v>
      </c>
      <c r="BE36" s="1122">
        <v>2034</v>
      </c>
      <c r="BL36" s="1070" t="s">
        <v>1592</v>
      </c>
    </row>
    <row customHeight="1" ht="11.25">
      <c r="A37" s="1076" t="s">
        <v>1593</v>
      </c>
      <c r="E37" s="409" t="s">
        <v>1594</v>
      </c>
      <c r="F37" s="1116" t="s">
        <v>807</v>
      </c>
      <c r="G37" s="409" t="s">
        <v>1595</v>
      </c>
      <c r="O37" s="1076" t="s">
        <v>1352</v>
      </c>
      <c r="AX37" s="1122" t="s">
        <v>1596</v>
      </c>
      <c r="AZ37" s="1122" t="s">
        <v>1242</v>
      </c>
      <c r="BE37" s="1122">
        <v>2035</v>
      </c>
    </row>
    <row customHeight="1" ht="11.25">
      <c r="A38" s="1076" t="s">
        <v>1597</v>
      </c>
      <c r="E38" s="409" t="s">
        <v>1598</v>
      </c>
      <c r="F38" s="1117" t="s">
        <v>853</v>
      </c>
      <c r="G38" s="409" t="s">
        <v>1599</v>
      </c>
      <c r="O38" s="1076" t="s">
        <v>1369</v>
      </c>
      <c r="AX38" s="1122" t="s">
        <v>1600</v>
      </c>
      <c r="AZ38" s="1122" t="s">
        <v>1277</v>
      </c>
      <c r="BE38" s="1122">
        <v>2036</v>
      </c>
      <c r="BH38" s="1069" t="s">
        <v>1601</v>
      </c>
      <c r="BJ38" s="1069" t="s">
        <v>1602</v>
      </c>
      <c r="BL38" s="1069" t="s">
        <v>1603</v>
      </c>
      <c r="BN38" s="1069" t="s">
        <v>1604</v>
      </c>
    </row>
    <row customHeight="1" ht="11.25">
      <c r="A39" s="1076" t="s">
        <v>1605</v>
      </c>
      <c r="E39" s="409" t="s">
        <v>1606</v>
      </c>
      <c r="F39" s="1117" t="s">
        <v>906</v>
      </c>
      <c r="G39" s="409" t="s">
        <v>1607</v>
      </c>
      <c r="O39" s="1076" t="s">
        <v>1385</v>
      </c>
      <c r="AX39" s="1122" t="s">
        <v>1608</v>
      </c>
      <c r="AZ39" s="1122" t="s">
        <v>1309</v>
      </c>
      <c r="BE39" s="1122">
        <v>2037</v>
      </c>
      <c r="BH39" s="1070" t="s">
        <v>1609</v>
      </c>
      <c r="BJ39" s="1219" t="s">
        <v>1609</v>
      </c>
      <c r="BL39" s="1219" t="s">
        <v>1609</v>
      </c>
      <c r="BN39" s="1070" t="s">
        <v>1610</v>
      </c>
    </row>
    <row customHeight="1" ht="11.25">
      <c r="A40" s="1076" t="s">
        <v>16</v>
      </c>
      <c r="E40" s="409" t="s">
        <v>1611</v>
      </c>
      <c r="F40" s="1117" t="s">
        <v>893</v>
      </c>
      <c r="G40" s="409" t="s">
        <v>1612</v>
      </c>
      <c r="O40" s="1076" t="s">
        <v>1401</v>
      </c>
      <c r="AX40" s="1122" t="s">
        <v>1613</v>
      </c>
      <c r="BE40" s="1122">
        <v>2038</v>
      </c>
      <c r="BH40" s="1070" t="s">
        <v>1614</v>
      </c>
      <c r="BJ40" s="1219" t="s">
        <v>1026</v>
      </c>
      <c r="BL40" s="1219" t="s">
        <v>1026</v>
      </c>
      <c r="BN40" s="1070" t="s">
        <v>1060</v>
      </c>
    </row>
    <row customHeight="1" ht="11.25">
      <c r="A41" s="1076" t="s">
        <v>1615</v>
      </c>
      <c r="E41" s="409" t="s">
        <v>1616</v>
      </c>
      <c r="F41" s="1117" t="s">
        <v>1617</v>
      </c>
      <c r="G41" s="409" t="s">
        <v>1616</v>
      </c>
      <c r="O41" s="1076" t="s">
        <v>1417</v>
      </c>
      <c r="AX41" s="1122" t="s">
        <v>1618</v>
      </c>
      <c r="AZ41" s="1069" t="s">
        <v>1619</v>
      </c>
      <c r="BE41" s="1122">
        <v>2039</v>
      </c>
      <c r="BH41" s="1070" t="s">
        <v>1620</v>
      </c>
      <c r="BJ41" s="1219" t="s">
        <v>1022</v>
      </c>
      <c r="BL41" s="1219" t="s">
        <v>1022</v>
      </c>
      <c r="BN41" s="1070" t="s">
        <v>1047</v>
      </c>
    </row>
    <row customHeight="1" ht="11.25">
      <c r="A42" s="1076" t="s">
        <v>1621</v>
      </c>
      <c r="AX42" s="1122" t="s">
        <v>1622</v>
      </c>
      <c r="AZ42" s="1122" t="s">
        <v>1213</v>
      </c>
      <c r="BE42" s="1122">
        <v>2040</v>
      </c>
      <c r="BH42" s="1070" t="s">
        <v>1044</v>
      </c>
      <c r="BJ42" s="1219" t="s">
        <v>1024</v>
      </c>
      <c r="BL42" s="1219" t="s">
        <v>1024</v>
      </c>
      <c r="BN42" s="1070" t="s">
        <v>1623</v>
      </c>
    </row>
    <row customHeight="1" ht="11.25">
      <c r="A43" s="1076" t="s">
        <v>1624</v>
      </c>
      <c r="AX43" s="1122" t="s">
        <v>1625</v>
      </c>
      <c r="AZ43" s="1122" t="s">
        <v>1240</v>
      </c>
      <c r="BE43" s="1122">
        <v>2041</v>
      </c>
      <c r="BH43" s="1070" t="s">
        <v>1626</v>
      </c>
      <c r="BJ43" s="1219" t="s">
        <v>1620</v>
      </c>
      <c r="BL43" s="1219" t="s">
        <v>1620</v>
      </c>
      <c r="BN43" s="1070" t="s">
        <v>1627</v>
      </c>
    </row>
    <row customHeight="1" ht="11.25">
      <c r="A44" s="1076" t="s">
        <v>1628</v>
      </c>
      <c r="G44" s="1096">
        <f>YEAR(TODAY())</f>
        <v>2025</v>
      </c>
      <c r="I44" s="801" t="s">
        <v>1629</v>
      </c>
      <c r="J44" s="1091" t="s">
        <v>1630</v>
      </c>
      <c r="K44" s="1091" t="s">
        <v>1631</v>
      </c>
      <c r="AX44" s="1122" t="s">
        <v>1632</v>
      </c>
      <c r="AZ44" s="1122" t="s">
        <v>1276</v>
      </c>
      <c r="BE44" s="1122">
        <v>2042</v>
      </c>
      <c r="BH44" s="1070" t="s">
        <v>1633</v>
      </c>
      <c r="BJ44" s="1219" t="s">
        <v>1044</v>
      </c>
      <c r="BL44" s="1219" t="s">
        <v>1044</v>
      </c>
      <c r="BN44" s="1070" t="s">
        <v>1634</v>
      </c>
    </row>
    <row customHeight="1" ht="11.25">
      <c r="A45" s="1076" t="s">
        <v>1635</v>
      </c>
      <c r="D45" s="1113" t="s">
        <v>1636</v>
      </c>
      <c r="E45" s="1114" t="s">
        <v>1637</v>
      </c>
      <c r="F45" s="799" t="s">
        <v>1638</v>
      </c>
      <c r="G45" s="798" t="s">
        <v>1639</v>
      </c>
      <c r="H45" s="801" t="s">
        <v>1640</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1641</v>
      </c>
      <c r="AZ45" s="1122" t="s">
        <v>1308</v>
      </c>
      <c r="BE45" s="1122">
        <v>2043</v>
      </c>
      <c r="BH45" s="1070" t="s">
        <v>1642</v>
      </c>
      <c r="BJ45" s="1219" t="s">
        <v>1038</v>
      </c>
      <c r="BL45" s="1219" t="s">
        <v>1038</v>
      </c>
      <c r="BN45" s="1070" t="s">
        <v>1643</v>
      </c>
    </row>
    <row customHeight="1" ht="11.25">
      <c r="A46" s="1076" t="s">
        <v>1644</v>
      </c>
      <c r="E46" s="409" t="s">
        <v>27</v>
      </c>
      <c r="F46" s="1116" t="s">
        <v>1645</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1646</v>
      </c>
      <c r="AZ46" s="1122" t="s">
        <v>1333</v>
      </c>
      <c r="BE46" s="1122">
        <v>2044</v>
      </c>
      <c r="BH46" s="1070" t="s">
        <v>1047</v>
      </c>
      <c r="BJ46" s="1219" t="s">
        <v>1028</v>
      </c>
      <c r="BL46" s="1219" t="s">
        <v>1028</v>
      </c>
      <c r="BN46" s="1070" t="s">
        <v>1647</v>
      </c>
    </row>
    <row customHeight="1" ht="11.25">
      <c r="A47" s="1076" t="s">
        <v>1648</v>
      </c>
      <c r="E47" s="409" t="s">
        <v>33</v>
      </c>
      <c r="F47" s="1117" t="s">
        <v>1637</v>
      </c>
      <c r="G47" s="1118" t="str">
        <f>_xlfn.IFERROR(IF(f_year="","01.01."&amp;CURRENT_YEAR,IF(LEN(f_quart)=0,"01.01."&amp;f_year,IF(f_quart="I квартал","01.01."&amp;f_year,IF(f_quart="II квартал","01.04."&amp;f_year,(IF(f_quart="III квартал","01.07."&amp;f_year,"01.10."&amp;f_year)))))),"01.01."&amp;CURRENT_YEAR)</f>
        <v>01.10.2024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1649</v>
      </c>
      <c r="AZ47" s="1122" t="s">
        <v>1352</v>
      </c>
      <c r="BE47" s="1122">
        <v>2045</v>
      </c>
      <c r="BH47" s="1070" t="s">
        <v>1623</v>
      </c>
      <c r="BJ47" s="1219" t="s">
        <v>1030</v>
      </c>
      <c r="BL47" s="1219" t="s">
        <v>1030</v>
      </c>
      <c r="BN47" s="1070" t="s">
        <v>1650</v>
      </c>
    </row>
    <row customHeight="1" ht="11.25">
      <c r="A48" s="1076" t="s">
        <v>1651</v>
      </c>
      <c r="E48" s="409" t="s">
        <v>1652</v>
      </c>
      <c r="F48" s="1117" t="s">
        <v>1653</v>
      </c>
      <c r="G48" s="1118" t="str">
        <f>_xlfn.IFERROR(IF(f_year="","01.01."&amp;CURRENT_YEAR,"01.01."&amp;f_year),"01.01."&amp;CURRENT_YEAR)</f>
        <v>01.01.2024</v>
      </c>
      <c r="H48" s="1118" t="str">
        <f>_xlfn.IFERROR(IF(f_year="","31.12."&amp;CURRENT_YEAR,"31.12."&amp;f_year),"31.12."&amp;CURRENT_YEAR)</f>
        <v>31.12.2024</v>
      </c>
      <c r="I48" s="1744">
        <f>IF(f_year="",TRUE,FALSE)</f>
        <v>0</v>
      </c>
      <c r="J48" s="1747" t="s">
        <v>1654</v>
      </c>
      <c r="K48" s="1748"/>
      <c r="AX48" s="1122" t="s">
        <v>1655</v>
      </c>
      <c r="AZ48" s="1122" t="s">
        <v>1369</v>
      </c>
      <c r="BE48" s="1122">
        <v>2046</v>
      </c>
      <c r="BH48" s="1070" t="s">
        <v>1627</v>
      </c>
      <c r="BJ48" s="1219" t="s">
        <v>1032</v>
      </c>
      <c r="BL48" s="1219" t="s">
        <v>1032</v>
      </c>
      <c r="BN48" s="1070" t="s">
        <v>1656</v>
      </c>
    </row>
    <row customHeight="1" ht="11.25">
      <c r="A49" s="1076" t="s">
        <v>1657</v>
      </c>
      <c r="E49" s="409" t="s">
        <v>1658</v>
      </c>
      <c r="F49" s="1117" t="s">
        <v>1659</v>
      </c>
      <c r="G49" s="1118" t="str">
        <f>_xlfn.IFERROR(IF(f_year="","01.01."&amp;CURRENT_YEAR,"01.01."&amp;f_year),"01.01."&amp;CURRENT_YEAR)</f>
        <v>01.01.2024</v>
      </c>
      <c r="H49" s="1118"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1660</v>
      </c>
      <c r="AZ49" s="1122" t="s">
        <v>1385</v>
      </c>
      <c r="BE49" s="1122">
        <v>2047</v>
      </c>
      <c r="BH49" s="1070" t="s">
        <v>1048</v>
      </c>
      <c r="BJ49" s="1219" t="s">
        <v>1034</v>
      </c>
      <c r="BL49" s="1219" t="s">
        <v>1034</v>
      </c>
    </row>
    <row customHeight="1" ht="11.25">
      <c r="A50" s="1076" t="s">
        <v>1661</v>
      </c>
      <c r="E50" s="409" t="s">
        <v>1662</v>
      </c>
      <c r="F50" s="1117" t="s">
        <v>1018</v>
      </c>
      <c r="G50" s="1118" t="str">
        <f>_xlfn.IFERROR(IF(f_year="","01.01."&amp;CURRENT_YEAR,"01.01."&amp;f_year),"01.01."&amp;CURRENT_YEAR)</f>
        <v>01.01.2024</v>
      </c>
      <c r="H50" s="1118"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1663</v>
      </c>
      <c r="AZ50" s="1122" t="s">
        <v>1401</v>
      </c>
      <c r="BE50" s="1122">
        <v>2048</v>
      </c>
      <c r="BH50" s="1070" t="s">
        <v>1634</v>
      </c>
      <c r="BJ50" s="1219" t="s">
        <v>1036</v>
      </c>
      <c r="BL50" s="1219" t="s">
        <v>1036</v>
      </c>
    </row>
    <row customHeight="1" ht="11.25">
      <c r="A51" s="1076" t="s">
        <v>1664</v>
      </c>
      <c r="E51" s="409" t="s">
        <v>1665</v>
      </c>
      <c r="F51" s="1117" t="s">
        <v>1666</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1667</v>
      </c>
      <c r="AZ51" s="1122" t="s">
        <v>1417</v>
      </c>
      <c r="BE51" s="1122">
        <v>2049</v>
      </c>
      <c r="BH51" s="1070" t="s">
        <v>1643</v>
      </c>
      <c r="BJ51" s="1219" t="s">
        <v>1668</v>
      </c>
      <c r="BL51" s="1219" t="s">
        <v>1668</v>
      </c>
    </row>
    <row customHeight="1" ht="11.25">
      <c r="A52" s="1076" t="s">
        <v>1669</v>
      </c>
      <c r="E52" s="409" t="s">
        <v>1670</v>
      </c>
      <c r="F52" s="1117" t="s">
        <v>1671</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1672</v>
      </c>
      <c r="AZ52" s="1122" t="s">
        <v>1214</v>
      </c>
      <c r="BE52" s="1122">
        <v>2050</v>
      </c>
      <c r="BH52" s="1070" t="s">
        <v>1647</v>
      </c>
      <c r="BJ52" s="1219" t="s">
        <v>1047</v>
      </c>
      <c r="BL52" s="1219" t="s">
        <v>1047</v>
      </c>
    </row>
    <row customHeight="1" ht="11.25">
      <c r="A53" s="1076" t="s">
        <v>1673</v>
      </c>
      <c r="E53" s="409" t="s">
        <v>1674</v>
      </c>
      <c r="F53" s="1117" t="s">
        <v>1674</v>
      </c>
      <c r="G53" s="1118" t="str">
        <f>_xlfn.IFERROR(IF(f_year="","01.01."&amp;CURRENT_YEAR,"01.01."&amp;f_year),"01.01."&amp;CURRENT_YEAR)</f>
        <v>01.01.2024</v>
      </c>
      <c r="H53" s="1118" t="str">
        <f>_xlfn.IFERROR(IF(f_year="","31.12."&amp;CURRENT_YEAR,"31.12."&amp;f_year),"31.12."&amp;CURRENT_YEAR)</f>
        <v>31.12.2024</v>
      </c>
      <c r="I53" s="1744">
        <f>IF(AND(f_year="",TITLE_DATE_FIL=""),TRUE,FALSE)</f>
        <v>0</v>
      </c>
      <c r="J53" s="1747" t="s">
        <v>1675</v>
      </c>
      <c r="K53" s="1748"/>
      <c r="AX53" s="1122" t="s">
        <v>1676</v>
      </c>
      <c r="BE53" s="1122">
        <v>2051</v>
      </c>
      <c r="BH53" s="1070" t="s">
        <v>1650</v>
      </c>
      <c r="BJ53" s="1219" t="s">
        <v>1623</v>
      </c>
      <c r="BL53" s="1219" t="s">
        <v>1623</v>
      </c>
    </row>
    <row customHeight="1" ht="11.25">
      <c r="A54" s="1076" t="s">
        <v>1677</v>
      </c>
      <c r="AX54" s="1122" t="s">
        <v>1678</v>
      </c>
      <c r="AZ54" s="1069" t="s">
        <v>1679</v>
      </c>
      <c r="BE54" s="1122">
        <v>2052</v>
      </c>
      <c r="BH54" s="1070" t="s">
        <v>1656</v>
      </c>
      <c r="BJ54" s="1219" t="s">
        <v>1627</v>
      </c>
      <c r="BL54" s="1219" t="s">
        <v>1627</v>
      </c>
    </row>
    <row customHeight="1" ht="11.25">
      <c r="A55" s="1076" t="s">
        <v>1680</v>
      </c>
      <c r="AX55" s="1122" t="s">
        <v>1681</v>
      </c>
      <c r="AZ55" s="1122" t="s">
        <v>1216</v>
      </c>
      <c r="BE55" s="1122">
        <v>2053</v>
      </c>
      <c r="BH55" s="1072" t="s">
        <v>22</v>
      </c>
      <c r="BJ55" s="1219" t="s">
        <v>1048</v>
      </c>
      <c r="BL55" s="1219" t="s">
        <v>1048</v>
      </c>
    </row>
    <row customHeight="1" ht="11.25">
      <c r="A56" s="1076" t="s">
        <v>1682</v>
      </c>
      <c r="D56" s="1120" t="s">
        <v>1683</v>
      </c>
      <c r="E56" s="1097" t="s">
        <v>111</v>
      </c>
      <c r="F56" s="1076" t="s">
        <v>1684</v>
      </c>
      <c r="AX56" s="1122" t="s">
        <v>1685</v>
      </c>
      <c r="AZ56" s="1122" t="s">
        <v>1244</v>
      </c>
      <c r="BE56" s="1122">
        <v>2054</v>
      </c>
      <c r="BH56" s="1072" t="s">
        <v>22</v>
      </c>
      <c r="BJ56" s="1219" t="s">
        <v>1634</v>
      </c>
      <c r="BL56" s="1219" t="s">
        <v>1634</v>
      </c>
    </row>
    <row customHeight="1" ht="11.25">
      <c r="A57" s="1076" t="s">
        <v>1686</v>
      </c>
      <c r="D57" s="1120" t="s">
        <v>1687</v>
      </c>
      <c r="E57" s="1097" t="s">
        <v>111</v>
      </c>
      <c r="F57" s="1076" t="s">
        <v>1684</v>
      </c>
      <c r="AX57" s="1122" t="s">
        <v>1688</v>
      </c>
      <c r="AZ57" s="1122" t="s">
        <v>1279</v>
      </c>
      <c r="BE57" s="1122">
        <v>2055</v>
      </c>
      <c r="BJ57" s="1219" t="s">
        <v>1643</v>
      </c>
      <c r="BL57" s="1219" t="s">
        <v>1643</v>
      </c>
    </row>
    <row customHeight="1" ht="11.25">
      <c r="A58" s="1076" t="s">
        <v>1689</v>
      </c>
      <c r="D58" s="1120" t="s">
        <v>1690</v>
      </c>
      <c r="E58" s="1097" t="s">
        <v>111</v>
      </c>
      <c r="F58" s="1076" t="s">
        <v>1684</v>
      </c>
      <c r="AX58" s="1122" t="s">
        <v>1691</v>
      </c>
      <c r="BE58" s="1122">
        <v>2056</v>
      </c>
      <c r="BJ58" s="1219" t="s">
        <v>1647</v>
      </c>
      <c r="BL58" s="1219" t="s">
        <v>1647</v>
      </c>
    </row>
    <row customHeight="1" ht="11.25">
      <c r="A59" s="1076" t="s">
        <v>1692</v>
      </c>
      <c r="D59" s="1120" t="s">
        <v>132</v>
      </c>
      <c r="E59" s="1097" t="s">
        <v>1580</v>
      </c>
      <c r="F59" s="1076" t="s">
        <v>1693</v>
      </c>
      <c r="AX59" s="1122" t="s">
        <v>1694</v>
      </c>
      <c r="AZ59" s="1069" t="s">
        <v>1695</v>
      </c>
      <c r="BE59" s="1122">
        <v>2057</v>
      </c>
      <c r="BJ59" s="1219" t="s">
        <v>1650</v>
      </c>
      <c r="BL59" s="1219" t="s">
        <v>1650</v>
      </c>
    </row>
    <row customHeight="1" ht="11.25">
      <c r="A60" s="1076" t="s">
        <v>1696</v>
      </c>
      <c r="D60" s="1120" t="s">
        <v>1697</v>
      </c>
      <c r="E60" s="1097" t="s">
        <v>1580</v>
      </c>
      <c r="F60" s="1076" t="s">
        <v>1693</v>
      </c>
      <c r="AX60" s="1122" t="s">
        <v>1698</v>
      </c>
      <c r="AZ60" s="1122" t="s">
        <v>1217</v>
      </c>
      <c r="BE60" s="1122">
        <v>2058</v>
      </c>
      <c r="BJ60" s="1219" t="s">
        <v>1656</v>
      </c>
      <c r="BL60" s="1219" t="s">
        <v>1656</v>
      </c>
    </row>
    <row customHeight="1" ht="11.25">
      <c r="A61" s="1076" t="s">
        <v>1699</v>
      </c>
      <c r="D61" s="1120" t="s">
        <v>1700</v>
      </c>
      <c r="E61" s="1097" t="s">
        <v>1580</v>
      </c>
      <c r="F61" s="1076" t="s">
        <v>1693</v>
      </c>
      <c r="AX61" s="1122" t="s">
        <v>1701</v>
      </c>
      <c r="AZ61" s="1122" t="s">
        <v>1245</v>
      </c>
      <c r="BE61" s="1122">
        <v>2059</v>
      </c>
      <c r="BL61" s="1219" t="s">
        <v>1040</v>
      </c>
    </row>
    <row customHeight="1" ht="11.25">
      <c r="A62" s="1076" t="s">
        <v>1702</v>
      </c>
      <c r="D62" s="1120" t="s">
        <v>131</v>
      </c>
      <c r="E62" s="1097">
        <v>30</v>
      </c>
      <c r="F62" s="1076" t="s">
        <v>1693</v>
      </c>
      <c r="AZ62" s="1122" t="s">
        <v>1280</v>
      </c>
      <c r="BE62" s="1122">
        <v>2060</v>
      </c>
      <c r="BL62" s="1219" t="s">
        <v>1042</v>
      </c>
    </row>
    <row customHeight="1" ht="11.25">
      <c r="A63" s="1076" t="s">
        <v>1703</v>
      </c>
      <c r="D63" s="1120" t="s">
        <v>1704</v>
      </c>
      <c r="E63" s="1097">
        <v>30</v>
      </c>
      <c r="F63" s="1076" t="s">
        <v>1693</v>
      </c>
      <c r="AZ63" s="1122" t="s">
        <v>1311</v>
      </c>
      <c r="BE63" s="1122">
        <v>2061</v>
      </c>
    </row>
    <row customHeight="1" ht="11.25">
      <c r="A64" s="1076" t="s">
        <v>1705</v>
      </c>
      <c r="D64" s="1120" t="s">
        <v>1706</v>
      </c>
      <c r="E64" s="1097">
        <v>30</v>
      </c>
      <c r="F64" s="1076" t="s">
        <v>1693</v>
      </c>
      <c r="AZ64" s="1122" t="s">
        <v>1334</v>
      </c>
      <c r="BE64" s="1122">
        <v>2062</v>
      </c>
    </row>
    <row customHeight="1" ht="11.25">
      <c r="A65" s="1076" t="s">
        <v>1707</v>
      </c>
      <c r="D65" s="1076"/>
      <c r="BE65" s="1122">
        <v>2063</v>
      </c>
    </row>
    <row customHeight="1" ht="11.25">
      <c r="A66" s="1076" t="s">
        <v>1708</v>
      </c>
      <c r="AZ66" s="1069" t="s">
        <v>1709</v>
      </c>
      <c r="BE66" s="1122">
        <v>2064</v>
      </c>
    </row>
    <row customHeight="1" ht="11.25">
      <c r="A67" s="1076" t="s">
        <v>1710</v>
      </c>
      <c r="AZ67" s="1122" t="s">
        <v>1218</v>
      </c>
      <c r="BE67" s="1122">
        <v>2065</v>
      </c>
    </row>
    <row customHeight="1" ht="11.25">
      <c r="A68" s="1076" t="s">
        <v>1711</v>
      </c>
      <c r="AZ68" s="1122" t="s">
        <v>1246</v>
      </c>
      <c r="BE68" s="1122">
        <v>2066</v>
      </c>
      <c r="BH68" s="1069" t="s">
        <v>1712</v>
      </c>
      <c r="BJ68" s="1069" t="s">
        <v>1713</v>
      </c>
      <c r="BL68" s="1069" t="s">
        <v>1714</v>
      </c>
      <c r="BN68" s="1069" t="s">
        <v>1715</v>
      </c>
    </row>
    <row customHeight="1" ht="11.25">
      <c r="A69" s="1076" t="s">
        <v>1716</v>
      </c>
      <c r="AZ69" s="1122" t="s">
        <v>1281</v>
      </c>
      <c r="BE69" s="1122">
        <v>2067</v>
      </c>
      <c r="BH69" s="1070" t="s">
        <v>1717</v>
      </c>
      <c r="BI69" s="1119" t="s">
        <v>109</v>
      </c>
      <c r="BJ69" s="1070" t="s">
        <v>1718</v>
      </c>
      <c r="BK69" s="1119" t="s">
        <v>109</v>
      </c>
      <c r="BL69" s="1070" t="s">
        <v>1719</v>
      </c>
      <c r="BM69" s="1072" t="s">
        <v>109</v>
      </c>
      <c r="BN69" s="1070" t="s">
        <v>1720</v>
      </c>
    </row>
    <row customHeight="1" ht="11.25">
      <c r="A70" s="1076" t="s">
        <v>1721</v>
      </c>
      <c r="AZ70" s="1122" t="s">
        <v>1312</v>
      </c>
      <c r="BE70" s="1122">
        <v>2068</v>
      </c>
      <c r="BH70" s="1070" t="s">
        <v>1722</v>
      </c>
      <c r="BJ70" s="1070" t="s">
        <v>1723</v>
      </c>
      <c r="BL70" s="1070" t="s">
        <v>1724</v>
      </c>
      <c r="BN70" s="1070" t="s">
        <v>1725</v>
      </c>
    </row>
    <row customHeight="1" ht="11.25">
      <c r="A71" s="1076" t="s">
        <v>1726</v>
      </c>
      <c r="AZ71" s="1122" t="s">
        <v>1314</v>
      </c>
      <c r="BE71" s="1122">
        <v>2069</v>
      </c>
      <c r="BH71" s="1070" t="s">
        <v>1727</v>
      </c>
      <c r="BI71" s="1119" t="s">
        <v>89</v>
      </c>
      <c r="BJ71" s="1070" t="s">
        <v>1728</v>
      </c>
      <c r="BK71" s="1119" t="s">
        <v>89</v>
      </c>
      <c r="BL71" s="1070" t="s">
        <v>1729</v>
      </c>
      <c r="BM71" s="1072" t="s">
        <v>89</v>
      </c>
      <c r="BN71" s="1070" t="s">
        <v>1730</v>
      </c>
    </row>
    <row customHeight="1" ht="11.25">
      <c r="A72" s="1076" t="s">
        <v>1731</v>
      </c>
      <c r="AZ72" s="1122" t="s">
        <v>19</v>
      </c>
      <c r="BE72" s="1122">
        <v>2070</v>
      </c>
      <c r="BH72" s="1070" t="s">
        <v>1732</v>
      </c>
      <c r="BJ72" s="1070" t="s">
        <v>1732</v>
      </c>
      <c r="BL72" s="1070" t="s">
        <v>1732</v>
      </c>
      <c r="BN72" s="1070" t="s">
        <v>1733</v>
      </c>
    </row>
    <row customHeight="1" ht="11.25">
      <c r="A73" s="1076" t="s">
        <v>1734</v>
      </c>
      <c r="BH73" s="1070" t="s">
        <v>1735</v>
      </c>
      <c r="BI73" s="1119" t="s">
        <v>111</v>
      </c>
      <c r="BJ73" s="1070" t="s">
        <v>1736</v>
      </c>
      <c r="BK73" s="1119" t="s">
        <v>111</v>
      </c>
      <c r="BL73" s="1070" t="s">
        <v>1737</v>
      </c>
      <c r="BM73" s="1072" t="s">
        <v>111</v>
      </c>
      <c r="BN73" s="1070" t="s">
        <v>1738</v>
      </c>
    </row>
    <row customHeight="1" ht="11.25">
      <c r="A74" s="1076" t="s">
        <v>1739</v>
      </c>
      <c r="BH74" s="1070" t="s">
        <v>1740</v>
      </c>
      <c r="BJ74" s="1070" t="s">
        <v>1741</v>
      </c>
      <c r="BL74" s="1070" t="s">
        <v>1742</v>
      </c>
      <c r="BN74" s="1070" t="s">
        <v>1743</v>
      </c>
    </row>
    <row customHeight="1" ht="11.25">
      <c r="A75" s="1076" t="s">
        <v>1744</v>
      </c>
      <c r="AZ75" s="1069" t="s">
        <v>1745</v>
      </c>
      <c r="BH75" s="1070" t="s">
        <v>1746</v>
      </c>
      <c r="BJ75" s="1070" t="s">
        <v>1746</v>
      </c>
      <c r="BL75" s="1070" t="s">
        <v>1746</v>
      </c>
    </row>
    <row customHeight="1" ht="11.25">
      <c r="A76" s="1076" t="s">
        <v>1747</v>
      </c>
      <c r="AZ76" s="1122" t="s">
        <v>1227</v>
      </c>
      <c r="BH76" s="1070" t="s">
        <v>1748</v>
      </c>
      <c r="BJ76" s="1070" t="s">
        <v>1749</v>
      </c>
      <c r="BL76" s="1070" t="s">
        <v>1750</v>
      </c>
    </row>
    <row customHeight="1" ht="11.25">
      <c r="A77" s="1076" t="s">
        <v>1751</v>
      </c>
      <c r="AZ77" s="1122" t="s">
        <v>1256</v>
      </c>
    </row>
    <row customHeight="1" ht="11.25">
      <c r="A78" s="1076" t="s">
        <v>1752</v>
      </c>
      <c r="AZ78" s="1122" t="s">
        <v>1288</v>
      </c>
    </row>
    <row customHeight="1" ht="11.25">
      <c r="A79" s="1076" t="s">
        <v>1753</v>
      </c>
      <c r="AZ79" s="1122" t="s">
        <v>1318</v>
      </c>
      <c r="BH79" s="1069" t="s">
        <v>1754</v>
      </c>
      <c r="BJ79" s="1069" t="s">
        <v>1755</v>
      </c>
      <c r="BL79" s="1069" t="s">
        <v>1756</v>
      </c>
    </row>
    <row customHeight="1" ht="11.25">
      <c r="A80" s="1076" t="s">
        <v>1757</v>
      </c>
      <c r="AZ80" s="1122" t="s">
        <v>1339</v>
      </c>
      <c r="BH80" s="1070" t="s">
        <v>1758</v>
      </c>
      <c r="BJ80" s="1070" t="s">
        <v>1759</v>
      </c>
      <c r="BL80" s="1070" t="s">
        <v>1760</v>
      </c>
    </row>
    <row customHeight="1" ht="11.25">
      <c r="A81" s="1076" t="s">
        <v>1761</v>
      </c>
      <c r="AZ81" s="1122" t="s">
        <v>1356</v>
      </c>
      <c r="BH81" s="1070" t="s">
        <v>1762</v>
      </c>
      <c r="BJ81" s="1070" t="s">
        <v>1763</v>
      </c>
      <c r="BL81" s="1070" t="s">
        <v>1764</v>
      </c>
    </row>
    <row customHeight="1" ht="11.25">
      <c r="A82" s="1076" t="s">
        <v>1765</v>
      </c>
      <c r="AZ82" s="1122" t="s">
        <v>1371</v>
      </c>
      <c r="BH82" s="1070" t="s">
        <v>1766</v>
      </c>
      <c r="BJ82" s="1070" t="s">
        <v>1767</v>
      </c>
      <c r="BL82" s="1070" t="s">
        <v>1768</v>
      </c>
    </row>
    <row customHeight="1" ht="11.25">
      <c r="A83" s="1076" t="s">
        <v>1769</v>
      </c>
      <c r="BH83" s="1070" t="s">
        <v>1770</v>
      </c>
      <c r="BJ83" s="1070" t="s">
        <v>1771</v>
      </c>
      <c r="BL83" s="1070" t="s">
        <v>1772</v>
      </c>
    </row>
    <row customHeight="1" ht="11.25">
      <c r="A84" s="1076" t="s">
        <v>1773</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1018</v>
      </c>
    </row>
    <row customHeight="1" ht="11.25">
      <c r="A91" s="1076" t="s">
        <v>1794</v>
      </c>
      <c r="AZ91" s="1122" t="s">
        <v>1054</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1417</v>
      </c>
      <c r="BL100" s="1070" t="s">
        <v>1417</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570</v>
      </c>
      <c r="BH108" s="1070" t="s">
        <v>1847</v>
      </c>
      <c r="BJ108" s="1070" t="s">
        <v>1848</v>
      </c>
      <c r="BL108" s="1070" t="s">
        <v>1502</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1214</v>
      </c>
    </row>
    <row customHeight="1" ht="11.25">
      <c r="AZ116" s="1903" t="s">
        <v>1836</v>
      </c>
      <c r="BA116" s="1904" t="s">
        <v>1837</v>
      </c>
      <c r="BH116" s="1070" t="s">
        <v>1242</v>
      </c>
    </row>
    <row customHeight="1" ht="11.25">
      <c r="BH117" s="1070" t="s">
        <v>1277</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88BD5-97DE-FD48-6391-AC2C98568F2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Ненецкий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87</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ИМУП «ПОСЖИЛКОМСЕРВИС»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305</v>
      </c>
      <c r="G13" s="476"/>
      <c r="H13" s="1535"/>
      <c r="J13" s="457">
        <v>19</v>
      </c>
    </row>
    <row customHeight="1" ht="19.95">
      <c r="A14" s="504"/>
      <c r="B14" s="504"/>
      <c r="C14" s="459"/>
      <c r="D14" s="1525" t="s">
        <v>708</v>
      </c>
      <c r="E14" s="1526" t="s">
        <v>1854</v>
      </c>
      <c r="F14" s="1528"/>
      <c r="G14" s="1527" t="s">
        <v>1855</v>
      </c>
      <c r="H14" s="1535"/>
      <c r="J14" s="457">
        <v>19</v>
      </c>
    </row>
    <row customHeight="1" ht="19.95">
      <c r="A15" s="504"/>
      <c r="B15" s="504"/>
      <c r="C15" s="459"/>
      <c r="D15" s="1525" t="s">
        <v>306</v>
      </c>
      <c r="E15" s="1526" t="s">
        <v>1856</v>
      </c>
      <c r="F15" s="1528"/>
      <c r="G15" s="1527" t="s">
        <v>1857</v>
      </c>
      <c r="H15" s="1535"/>
      <c r="J15" s="457">
        <v>19</v>
      </c>
    </row>
    <row customHeight="1" ht="24">
      <c r="A16" s="504"/>
      <c r="B16" s="504"/>
      <c r="C16" s="459"/>
      <c r="D16" s="1525" t="s">
        <v>309</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111</v>
      </c>
      <c r="E19" s="1529" t="s">
        <v>1863</v>
      </c>
      <c r="F19" s="1523" t="s">
        <v>305</v>
      </c>
      <c r="G19" s="2473" t="s">
        <v>1864</v>
      </c>
      <c r="H19" s="477"/>
      <c r="J19" s="457">
        <v>22</v>
      </c>
    </row>
    <row s="1532" customFormat="1" customHeight="1" ht="5.25" hidden="1">
      <c r="A20" s="504"/>
      <c r="B20" s="504"/>
      <c r="C20" s="1531"/>
      <c r="D20" s="1530" t="s">
        <v>1115</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3E35B-EA4B-5BE8-7631-8707EABE8FC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61D7A-D844-BF97-2497-CC58F7303CD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ИМУП «ПОСЖИЛКОМСЕРВИС»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ИМУП «ПОСЖИЛКОМСЕРВИС»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F0B34-40C2-3E26-6BF8-4F3583CAE42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ИМУП «ПОСЖИЛКОМСЕРВИС»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ИМУП «ПОСЖИЛКОМСЕРВИС»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5A039-4037-B3D5-9D27-1A8A477A249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Ненецкий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87</v>
      </c>
      <c r="F11" s="2494" t="s">
        <v>303</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Ненецкий автономный округ</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C5D0F-0185-F096-14CA-364C531A768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389</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22</v>
      </c>
      <c r="C12" s="128"/>
      <c r="D12" s="130" t="s">
        <v>109</v>
      </c>
      <c r="E12" s="383"/>
      <c r="F12" s="383"/>
      <c r="G12" s="1736" t="s">
        <v>22</v>
      </c>
      <c r="H12" s="384"/>
      <c r="I12" s="2171" t="s">
        <v>1891</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E3DE8-04DC-52D7-A57B-200BC8C28E3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1E852-A914-05A4-6E9A-3D8E304210D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286</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1895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3D3E1-32E2-CBAD-5A48-56AC7A9B848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ИМУП «ПОСЖИЛКОМСЕРВИС»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123</v>
      </c>
      <c r="G8" s="2195"/>
      <c r="H8" s="2194" t="s">
        <v>87</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88</v>
      </c>
      <c r="G9" s="2177" t="s">
        <v>129</v>
      </c>
      <c r="H9" s="2196"/>
      <c r="I9" s="2197"/>
      <c r="J9" s="2103"/>
      <c r="K9" s="1561"/>
      <c r="L9" s="2129" t="s">
        <v>287</v>
      </c>
      <c r="M9" s="2103"/>
      <c r="N9" s="2194" t="s">
        <v>87</v>
      </c>
      <c r="O9" s="2195"/>
      <c r="P9" s="2129" t="s">
        <v>130</v>
      </c>
      <c r="Q9" s="1558"/>
      <c r="R9" s="2129" t="s">
        <v>287</v>
      </c>
      <c r="S9" s="2103"/>
      <c r="T9" s="2194" t="s">
        <v>87</v>
      </c>
      <c r="U9" s="2195"/>
      <c r="V9" s="2129" t="s">
        <v>130</v>
      </c>
      <c r="W9" s="1558"/>
      <c r="X9" s="2129" t="s">
        <v>287</v>
      </c>
      <c r="Y9" s="2103"/>
      <c r="Z9" s="2194" t="s">
        <v>87</v>
      </c>
      <c r="AA9" s="2195"/>
      <c r="AB9" s="2129" t="s">
        <v>288</v>
      </c>
      <c r="AC9" s="1558"/>
      <c r="AD9" s="2129" t="s">
        <v>287</v>
      </c>
      <c r="AE9" s="2103"/>
      <c r="AF9" s="2194" t="s">
        <v>87</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2BA29-57E7-AB9B-5F16-1419CA18D3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53D46-96BB-5686-ADCA-7B1AD8EE725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19</v>
      </c>
      <c r="K56" s="2633" t="s">
        <v>22</v>
      </c>
      <c r="L56" s="91"/>
      <c r="M56" s="1638"/>
      <c r="N56" s="1638"/>
      <c r="O56" s="1638"/>
      <c r="P56" s="518" t="s">
        <v>391</v>
      </c>
      <c r="Q56" s="518" t="s">
        <v>392</v>
      </c>
      <c r="R56" s="519" t="s">
        <v>393</v>
      </c>
      <c r="S56" s="1638" t="s">
        <v>394</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109</v>
      </c>
      <c r="G139" s="2577" t="s">
        <v>22</v>
      </c>
      <c r="H139" s="291"/>
      <c r="I139" s="639" t="s">
        <v>109</v>
      </c>
      <c r="J139" s="1809" t="s">
        <v>1933</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1021</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1021</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22</v>
      </c>
      <c r="S154" s="2109" t="s">
        <v>65</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22</v>
      </c>
      <c r="S160" s="2109" t="s">
        <v>65</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22</v>
      </c>
      <c r="S165" s="2109" t="s">
        <v>65</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65</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A1993-CD61-0F4D-4FD5-91C76C3D4B4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807</v>
      </c>
      <c r="E1" s="982" t="s">
        <v>853</v>
      </c>
      <c r="F1" s="982" t="s">
        <v>906</v>
      </c>
      <c r="G1" s="982" t="s">
        <v>893</v>
      </c>
      <c r="H1" s="982" t="s">
        <v>1617</v>
      </c>
    </row>
    <row customHeight="1" ht="9">
      <c r="A2" s="985" t="s">
        <v>1944</v>
      </c>
      <c r="B2" s="985"/>
      <c r="C2" s="986" t="str">
        <f>INDEX(TEMPLATE_NUMBER_FORM_LIST,MATCH(TEMPLATE_SPHERE,TEMPLATE_SPHERE_LIST,0))</f>
        <v>10</v>
      </c>
      <c r="D2" s="985" t="s">
        <v>1467</v>
      </c>
      <c r="E2" s="985" t="s">
        <v>150</v>
      </c>
      <c r="F2" s="987" t="s">
        <v>150</v>
      </c>
      <c r="G2" s="985" t="s">
        <v>150</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1946</v>
      </c>
      <c r="B4" s="848" t="s">
        <v>110</v>
      </c>
      <c r="C4" s="986" t="str">
        <f>IF(TEMPLATE_SPHERE="HEAT",D4,IF(TEMPLATE_SPHERE="TKO",H4,E4))</f>
        <v>Форма 1. Информация об организации, осуществляющей холодное водоснабжение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1948</v>
      </c>
    </row>
    <row customHeight="1" ht="117">
      <c r="A5" s="848" t="s">
        <v>1949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1951</v>
      </c>
    </row>
    <row customHeight="1" ht="90">
      <c r="A6" s="848" t="s">
        <v>1952</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1953</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1954</v>
      </c>
      <c r="E7" s="848" t="s">
        <v>1955</v>
      </c>
      <c r="F7" s="988"/>
      <c r="G7" s="988"/>
      <c r="H7" s="988"/>
    </row>
    <row customHeight="1" ht="108">
      <c r="A8" s="848" t="s">
        <v>1956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1155</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1569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2003</v>
      </c>
      <c r="B31" s="848"/>
      <c r="C31" s="986" t="str">
        <f>IF(TEMPLATE_SPHERE="HEAT",D31,IF(TEMPLATE_SPHERE="TKO",H31,E31))</f>
        <v>Форма 1. Информация об организации, осуществляющей холодное водоснабжение (общая информация)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2005</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B2CA3D-4FFC-7DE1-7BE4-CFDCF790E97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807</v>
      </c>
      <c r="D2" s="843" t="s">
        <v>853</v>
      </c>
      <c r="E2" s="843" t="s">
        <v>906</v>
      </c>
      <c r="F2" s="843" t="s">
        <v>893</v>
      </c>
      <c r="G2" s="843" t="s">
        <v>1617</v>
      </c>
      <c r="H2" s="845"/>
      <c r="I2" s="845"/>
      <c r="J2" s="845"/>
      <c r="K2" s="845"/>
      <c r="L2" s="845"/>
      <c r="M2" s="845"/>
      <c r="N2" s="845"/>
      <c r="O2" s="843" t="s">
        <v>807</v>
      </c>
      <c r="P2" s="843" t="s">
        <v>853</v>
      </c>
      <c r="Q2" s="843" t="s">
        <v>893</v>
      </c>
      <c r="R2" s="843" t="s">
        <v>906</v>
      </c>
      <c r="S2" s="843" t="s">
        <v>1617</v>
      </c>
      <c r="T2" s="843" t="s">
        <v>807</v>
      </c>
      <c r="U2" s="843" t="s">
        <v>853</v>
      </c>
      <c r="V2" s="843" t="s">
        <v>893</v>
      </c>
      <c r="W2" s="843" t="s">
        <v>906</v>
      </c>
      <c r="X2" s="843" t="s">
        <v>1617</v>
      </c>
      <c r="Y2" s="843"/>
      <c r="Z2" s="843" t="s">
        <v>807</v>
      </c>
      <c r="AA2" s="852" t="s">
        <v>853</v>
      </c>
      <c r="AB2" s="843" t="s">
        <v>893</v>
      </c>
      <c r="AC2" s="843" t="s">
        <v>906</v>
      </c>
      <c r="AD2" s="843" t="s">
        <v>1617</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1649</v>
      </c>
      <c r="F11" s="2601" t="s">
        <v>2019</v>
      </c>
      <c r="G11" s="2601"/>
      <c r="H11" s="900" t="s">
        <v>2020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1652</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708</v>
      </c>
      <c r="P20" s="959" t="s">
        <v>708</v>
      </c>
      <c r="Q20" s="959" t="s">
        <v>708</v>
      </c>
      <c r="R20" s="959" t="s">
        <v>708</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306</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2057</v>
      </c>
      <c r="U25" s="848" t="s">
        <v>2057</v>
      </c>
      <c r="V25" s="848" t="s">
        <v>2057</v>
      </c>
      <c r="W25" s="848" t="s">
        <v>2057</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724</v>
      </c>
      <c r="P26" s="959" t="s">
        <v>718</v>
      </c>
      <c r="Q26" s="959" t="s">
        <v>2058</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726</v>
      </c>
      <c r="P27" s="959" t="s">
        <v>720</v>
      </c>
      <c r="Q27" s="959" t="s">
        <v>2060</v>
      </c>
      <c r="R27" s="959" t="s">
        <v>720</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728</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737</v>
      </c>
      <c r="P30" s="959" t="s">
        <v>728</v>
      </c>
      <c r="Q30" s="959" t="s">
        <v>737</v>
      </c>
      <c r="R30" s="959" t="s">
        <v>728</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2067</v>
      </c>
      <c r="P31" s="959" t="s">
        <v>731</v>
      </c>
      <c r="Q31" s="959" t="s">
        <v>2067</v>
      </c>
      <c r="R31" s="959" t="s">
        <v>731</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733</v>
      </c>
      <c r="Q32" s="959" t="s">
        <v>2070</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745</v>
      </c>
      <c r="P39" s="959" t="s">
        <v>739</v>
      </c>
      <c r="Q39" s="959" t="s">
        <v>745</v>
      </c>
      <c r="R39" s="959" t="s">
        <v>739</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741</v>
      </c>
      <c r="Q40" s="959" t="s">
        <v>2093</v>
      </c>
      <c r="R40" s="959" t="s">
        <v>741</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745</v>
      </c>
      <c r="Q43" s="959" t="s">
        <v>2104</v>
      </c>
      <c r="R43" s="959" t="s">
        <v>745</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2136</v>
      </c>
      <c r="U52" s="845" t="s">
        <v>2137</v>
      </c>
      <c r="V52" s="845" t="s">
        <v>2138</v>
      </c>
      <c r="W52" s="845" t="s">
        <v>2139</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1021</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1139</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758</v>
      </c>
      <c r="AA56" s="848" t="s">
        <v>758</v>
      </c>
      <c r="AB56" s="848" t="s">
        <v>758</v>
      </c>
      <c r="AC56" s="848" t="s">
        <v>758</v>
      </c>
      <c r="AD56" s="848"/>
    </row>
    <row customHeight="1" ht="27">
      <c r="A57" s="847"/>
      <c r="B57" s="901">
        <v>40</v>
      </c>
      <c r="C57" s="845" t="s">
        <v>1023</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111</v>
      </c>
      <c r="Q59" s="959" t="s">
        <v>111</v>
      </c>
      <c r="R59" s="959" t="s">
        <v>111</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628</v>
      </c>
      <c r="U60" s="845" t="s">
        <v>628</v>
      </c>
      <c r="V60" s="845" t="s">
        <v>628</v>
      </c>
      <c r="W60" s="845" t="s">
        <v>628</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112</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149</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150</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151</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633</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153</v>
      </c>
      <c r="Q91" s="959" t="s">
        <v>153</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154</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98</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98</v>
      </c>
      <c r="P95" s="959"/>
      <c r="Q95" s="959"/>
      <c r="R95" s="959"/>
      <c r="S95" s="959"/>
      <c r="T95" s="845" t="s">
        <v>2207</v>
      </c>
      <c r="U95" s="845"/>
      <c r="V95" s="845"/>
      <c r="W95" s="845"/>
      <c r="X95" s="845"/>
      <c r="Y95" s="1002"/>
      <c r="Z95" s="848"/>
      <c r="AA95" s="851"/>
      <c r="AB95" s="848"/>
      <c r="AC95" s="848"/>
      <c r="AD95" s="848"/>
    </row>
    <row customHeight="1" ht="99">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1467</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1479</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1493</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1505</v>
      </c>
      <c r="P99" s="959"/>
      <c r="Q99" s="959"/>
      <c r="R99" s="959"/>
      <c r="S99" s="959"/>
      <c r="T99" s="845" t="s">
        <v>2216</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2217</v>
      </c>
      <c r="P100" s="959"/>
      <c r="Q100" s="959"/>
      <c r="R100" s="959"/>
      <c r="S100" s="959"/>
      <c r="T100" s="845" t="s">
        <v>2218</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2219</v>
      </c>
      <c r="P101" s="959"/>
      <c r="Q101" s="959"/>
      <c r="R101" s="959"/>
      <c r="S101" s="959"/>
      <c r="T101" s="845" t="s">
        <v>2220</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1658</v>
      </c>
      <c r="B148" s="847"/>
      <c r="C148" s="845" t="s">
        <v>2221</v>
      </c>
      <c r="D148" s="845" t="s">
        <v>1561</v>
      </c>
      <c r="E148" s="845" t="s">
        <v>1660</v>
      </c>
      <c r="F148" s="845" t="s">
        <v>2222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C7BAD-E7B2-B204-B293-554A4474382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ИМУП «ПОСЖИЛКОМСЕРВИС»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87</v>
      </c>
      <c r="M15" s="2211" t="s">
        <v>427</v>
      </c>
      <c r="N15" s="303"/>
      <c r="O15" s="2276" t="s">
        <v>2226</v>
      </c>
      <c r="P15" s="2277"/>
      <c r="Q15" s="2277"/>
      <c r="R15" s="2277"/>
      <c r="S15" s="2277"/>
      <c r="T15" s="2277"/>
      <c r="U15" s="2278"/>
      <c r="V15" s="2279" t="s">
        <v>429</v>
      </c>
      <c r="W15" s="2282" t="s">
        <v>1145</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7746E-8887-8987-096C-EBD483DC1E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8F473-3874-1A91-DE71-684CE5DAA5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6FFEE-D9B6-5DC5-3481-A2E2B1786A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CE914-1ACF-5526-38E2-C8A137C838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7107E-84E2-585A-3E4E-D86375449D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C5025-8B6A-84BE-2C96-F8120165081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ИМУП «ПОСЖИЛКОМСЕРВИС»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87</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Ненецкий автономный округ</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306</v>
      </c>
      <c r="E14" s="1012" t="s">
        <v>307</v>
      </c>
      <c r="F14" s="1013" t="str">
        <f>IF(inn="","",inn)</f>
        <v>2983013920</v>
      </c>
      <c r="G14" s="1014" t="s">
        <v>308</v>
      </c>
      <c r="H14" s="477"/>
      <c r="J14" s="457">
        <v>0</v>
      </c>
    </row>
    <row customHeight="1" ht="22.5" hidden="1">
      <c r="A15" s="459"/>
      <c r="B15" s="504"/>
      <c r="C15" s="459"/>
      <c r="D15" s="1011" t="s">
        <v>309</v>
      </c>
      <c r="E15" s="1012" t="s">
        <v>310</v>
      </c>
      <c r="F15" s="1013" t="str">
        <f>IF(kpp="","",kpp)</f>
        <v>298301001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89</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305</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337</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337</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339</v>
      </c>
      <c r="H44" s="477"/>
      <c r="J44" s="457">
        <v>22</v>
      </c>
    </row>
    <row customHeight="1" ht="23.25">
      <c r="A45" s="459"/>
      <c r="B45" s="504"/>
      <c r="C45" s="459"/>
      <c r="D45" s="442">
        <f>D44+1</f>
        <v>11</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341</v>
      </c>
      <c r="H46" s="477"/>
      <c r="J46" s="457">
        <v>23</v>
      </c>
    </row>
    <row customHeight="1" ht="24">
      <c r="A47" s="2204"/>
      <c r="B47" s="504"/>
      <c r="C47" s="494"/>
      <c r="D47" s="442" t="str">
        <f>D45&amp;".2"</f>
        <v>11.2</v>
      </c>
      <c r="E47" s="444" t="s">
        <v>342</v>
      </c>
      <c r="F47" s="492"/>
      <c r="G47" s="439" t="s">
        <v>343</v>
      </c>
      <c r="H47" s="477"/>
      <c r="J47" s="457">
        <v>23</v>
      </c>
    </row>
    <row customHeight="1" ht="24">
      <c r="A48" s="2204"/>
      <c r="B48" s="504"/>
      <c r="C48" s="494"/>
      <c r="D48" s="442" t="str">
        <f>D45&amp;".3"</f>
        <v>11.3</v>
      </c>
      <c r="E48" s="444" t="s">
        <v>344</v>
      </c>
      <c r="F48" s="492"/>
      <c r="G48" s="439" t="s">
        <v>345</v>
      </c>
      <c r="H48" s="477"/>
      <c r="J48" s="457">
        <v>23</v>
      </c>
    </row>
    <row customHeight="1" ht="24">
      <c r="A49" s="2204"/>
      <c r="B49" s="504"/>
      <c r="C49" s="494"/>
      <c r="D49" s="442" t="str">
        <f>IF(TEMPLATE_SPHERE="TKO",D45&amp;".0",D45&amp;".4")</f>
        <v>11.4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12</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F5491-0B56-EA6E-6D5F-0F16D86CD1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0B0A2-F3C6-C76E-C647-AB4FB8610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B6F0B-9DFB-E0D4-E215-730A69E5436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53A1C-440C-2F18-6BDD-38BD52B2A58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1658</v>
      </c>
      <c r="C4" s="755"/>
      <c r="D4" s="766"/>
      <c r="E4" s="838"/>
    </row>
    <row customHeight="1" ht="11.25">
      <c r="A5" s="2625"/>
      <c r="B5" s="768" t="s">
        <v>1652</v>
      </c>
      <c r="C5" s="2626" t="s">
        <v>1998</v>
      </c>
      <c r="D5" s="2627" t="s">
        <v>2235</v>
      </c>
      <c r="E5" s="838"/>
    </row>
    <row s="1852" customFormat="1" customHeight="1" ht="11.25">
      <c r="A6" s="2628"/>
      <c r="B6" s="768" t="s">
        <v>1662</v>
      </c>
      <c r="C6" s="755"/>
      <c r="D6" s="766"/>
      <c r="E6" s="838"/>
    </row>
    <row customHeight="1" ht="11.25">
      <c r="A7" s="2629"/>
      <c r="B7" s="768" t="s">
        <v>1670</v>
      </c>
      <c r="C7" s="755"/>
      <c r="D7" s="766"/>
      <c r="E7" s="838"/>
    </row>
    <row customHeight="1" ht="11.25">
      <c r="A8" s="758"/>
      <c r="B8" s="768" t="s">
        <v>1665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7F2D6-CC19-742C-BF2A-41EE1F735E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833F9-52D6-DA66-D097-0F544819FF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08FB9-1A89-475B-6174-1EB3AE81886A}"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v>
      </c>
      <c r="H2" s="1852" t="s">
        <v>22</v>
      </c>
      <c r="I2" s="1852" t="s">
        <v>807</v>
      </c>
    </row>
    <row customHeight="1" ht="11.25">
      <c r="A3" s="1852" t="s">
        <v>2245</v>
      </c>
      <c r="B3" s="1852" t="s">
        <v>16</v>
      </c>
      <c r="C3" s="1852" t="s">
        <v>2250</v>
      </c>
      <c r="D3" s="1852" t="s">
        <v>2251</v>
      </c>
      <c r="E3" s="1852" t="s">
        <v>2252</v>
      </c>
      <c r="F3" s="1852" t="s">
        <v>51</v>
      </c>
      <c r="G3" s="1852" t="s">
        <v>22</v>
      </c>
      <c r="H3" s="1852" t="s">
        <v>22</v>
      </c>
      <c r="I3" s="1852" t="s">
        <v>807</v>
      </c>
    </row>
    <row customHeight="1" ht="11.25">
      <c r="A4" s="1852" t="s">
        <v>2245</v>
      </c>
      <c r="B4" s="1852" t="s">
        <v>16</v>
      </c>
      <c r="C4" s="1852" t="s">
        <v>2253</v>
      </c>
      <c r="D4" s="1852" t="s">
        <v>2254</v>
      </c>
      <c r="E4" s="1852" t="s">
        <v>2255</v>
      </c>
      <c r="F4" s="1852" t="s">
        <v>51</v>
      </c>
      <c r="G4" s="1852" t="s">
        <v>22</v>
      </c>
      <c r="H4" s="1852" t="s">
        <v>22</v>
      </c>
      <c r="I4" s="1852" t="s">
        <v>807</v>
      </c>
    </row>
    <row customHeight="1" ht="11.25">
      <c r="A5" s="1852" t="s">
        <v>2245</v>
      </c>
      <c r="B5" s="1852" t="s">
        <v>16</v>
      </c>
      <c r="C5" s="1852" t="s">
        <v>13</v>
      </c>
      <c r="D5" s="1852" t="s">
        <v>46</v>
      </c>
      <c r="E5" s="1852" t="s">
        <v>49</v>
      </c>
      <c r="F5" s="1852" t="s">
        <v>51</v>
      </c>
      <c r="G5" s="1852" t="s">
        <v>22</v>
      </c>
      <c r="H5" s="1852" t="s">
        <v>22</v>
      </c>
      <c r="I5" s="1852" t="s">
        <v>807</v>
      </c>
    </row>
    <row customHeight="1" ht="11.25">
      <c r="A6" s="1852" t="s">
        <v>2245</v>
      </c>
      <c r="B6" s="1852" t="s">
        <v>16</v>
      </c>
      <c r="C6" s="1852" t="s">
        <v>2256</v>
      </c>
      <c r="D6" s="1852" t="s">
        <v>2257</v>
      </c>
      <c r="E6" s="1852" t="s">
        <v>2258</v>
      </c>
      <c r="F6" s="1852" t="s">
        <v>51</v>
      </c>
      <c r="G6" s="1852" t="s">
        <v>22</v>
      </c>
      <c r="H6" s="1852" t="s">
        <v>22</v>
      </c>
      <c r="I6" s="1852" t="s">
        <v>807</v>
      </c>
    </row>
    <row customHeight="1" ht="11.25">
      <c r="A7" s="1852" t="s">
        <v>2245</v>
      </c>
      <c r="B7" s="1852" t="s">
        <v>16</v>
      </c>
      <c r="C7" s="1852" t="s">
        <v>2259</v>
      </c>
      <c r="D7" s="1852" t="s">
        <v>2260</v>
      </c>
      <c r="E7" s="1852" t="s">
        <v>2261</v>
      </c>
      <c r="F7" s="1852" t="s">
        <v>51</v>
      </c>
      <c r="G7" s="1852" t="s">
        <v>22</v>
      </c>
      <c r="H7" s="1852" t="s">
        <v>22</v>
      </c>
      <c r="I7" s="1852" t="s">
        <v>807</v>
      </c>
    </row>
    <row customHeight="1" ht="11.25">
      <c r="A8" s="1852" t="s">
        <v>2245</v>
      </c>
      <c r="B8" s="1852" t="s">
        <v>16</v>
      </c>
      <c r="C8" s="1852" t="s">
        <v>2262</v>
      </c>
      <c r="D8" s="1852" t="s">
        <v>2263</v>
      </c>
      <c r="E8" s="1852" t="s">
        <v>2264</v>
      </c>
      <c r="F8" s="1852" t="s">
        <v>51</v>
      </c>
      <c r="G8" s="1852" t="s">
        <v>22</v>
      </c>
      <c r="H8" s="1852" t="s">
        <v>22</v>
      </c>
      <c r="I8" s="1852" t="s">
        <v>807</v>
      </c>
    </row>
    <row customHeight="1" ht="11.25">
      <c r="A9" s="1852" t="s">
        <v>2245</v>
      </c>
      <c r="B9" s="1852" t="s">
        <v>16</v>
      </c>
      <c r="C9" s="1852" t="s">
        <v>2265</v>
      </c>
      <c r="D9" s="1852" t="s">
        <v>2266</v>
      </c>
      <c r="E9" s="1852" t="s">
        <v>2267</v>
      </c>
      <c r="F9" s="1852" t="s">
        <v>51</v>
      </c>
      <c r="G9" s="1852" t="s">
        <v>2268</v>
      </c>
      <c r="H9" s="1852" t="s">
        <v>22</v>
      </c>
      <c r="I9" s="1852" t="s">
        <v>807</v>
      </c>
    </row>
    <row customHeight="1" ht="11.25">
      <c r="A10" s="1852" t="s">
        <v>2245</v>
      </c>
      <c r="B10" s="1852" t="s">
        <v>16</v>
      </c>
      <c r="C10" s="1852" t="s">
        <v>2269</v>
      </c>
      <c r="D10" s="1852" t="s">
        <v>2270</v>
      </c>
      <c r="E10" s="1852" t="s">
        <v>2271</v>
      </c>
      <c r="F10" s="1852" t="s">
        <v>2272</v>
      </c>
      <c r="G10" s="1852" t="s">
        <v>22</v>
      </c>
      <c r="H10" s="1852" t="s">
        <v>22</v>
      </c>
      <c r="I10" s="1852" t="s">
        <v>807</v>
      </c>
    </row>
    <row customHeight="1" ht="11.25">
      <c r="A11" s="1852" t="s">
        <v>2245</v>
      </c>
      <c r="B11" s="1852" t="s">
        <v>16</v>
      </c>
      <c r="C11" s="1852" t="s">
        <v>2273</v>
      </c>
      <c r="D11" s="1852" t="s">
        <v>2274</v>
      </c>
      <c r="E11" s="1852" t="s">
        <v>2275</v>
      </c>
      <c r="F11" s="1852" t="s">
        <v>2276</v>
      </c>
      <c r="G11" s="1852" t="s">
        <v>22</v>
      </c>
      <c r="H11" s="1852" t="s">
        <v>22</v>
      </c>
      <c r="I11" s="1852" t="s">
        <v>807</v>
      </c>
    </row>
    <row customHeight="1" ht="11.25">
      <c r="A12" s="1852" t="s">
        <v>2245</v>
      </c>
      <c r="B12" s="1852" t="s">
        <v>16</v>
      </c>
      <c r="C12" s="1852" t="s">
        <v>2277</v>
      </c>
      <c r="D12" s="1852" t="s">
        <v>2278</v>
      </c>
      <c r="E12" s="1852" t="s">
        <v>2279</v>
      </c>
      <c r="F12" s="1852" t="s">
        <v>51</v>
      </c>
      <c r="G12" s="1852" t="s">
        <v>22</v>
      </c>
      <c r="H12" s="1852" t="s">
        <v>22</v>
      </c>
      <c r="I12" s="1852" t="s">
        <v>807</v>
      </c>
    </row>
    <row customHeight="1" ht="11.25">
      <c r="A13" s="1852" t="s">
        <v>2245</v>
      </c>
      <c r="B13" s="1852" t="s">
        <v>16</v>
      </c>
      <c r="C13" s="1852" t="s">
        <v>2280</v>
      </c>
      <c r="D13" s="1852" t="s">
        <v>2281</v>
      </c>
      <c r="E13" s="1852" t="s">
        <v>2248</v>
      </c>
      <c r="F13" s="1852" t="s">
        <v>2282</v>
      </c>
      <c r="G13" s="1852" t="s">
        <v>2283</v>
      </c>
      <c r="H13" s="1852" t="s">
        <v>22</v>
      </c>
      <c r="I13" s="1852" t="s">
        <v>807</v>
      </c>
    </row>
    <row customHeight="1" ht="11.25">
      <c r="A14" s="1852" t="s">
        <v>2245</v>
      </c>
      <c r="B14" s="1852" t="s">
        <v>16</v>
      </c>
      <c r="C14" s="1852" t="s">
        <v>22</v>
      </c>
      <c r="D14" s="1852" t="s">
        <v>2284</v>
      </c>
      <c r="E14" s="1852" t="s">
        <v>2285</v>
      </c>
      <c r="F14" s="1852" t="s">
        <v>51</v>
      </c>
      <c r="G14" s="1852" t="s">
        <v>22</v>
      </c>
      <c r="H14" s="1852" t="s">
        <v>22</v>
      </c>
      <c r="I14" s="1852" t="s">
        <v>807</v>
      </c>
    </row>
    <row customHeight="1" ht="11.25">
      <c r="A15" s="1852" t="s">
        <v>2245</v>
      </c>
      <c r="B15" s="1852" t="s">
        <v>16</v>
      </c>
      <c r="C15" s="1852" t="s">
        <v>2286</v>
      </c>
      <c r="D15" s="1852" t="s">
        <v>2287</v>
      </c>
      <c r="E15" s="1852" t="s">
        <v>2288</v>
      </c>
      <c r="F15" s="1852" t="s">
        <v>2289</v>
      </c>
      <c r="G15" s="1852" t="s">
        <v>22</v>
      </c>
      <c r="H15" s="1852" t="s">
        <v>22</v>
      </c>
      <c r="I15" s="1852" t="s">
        <v>807</v>
      </c>
    </row>
    <row customHeight="1" ht="11.25">
      <c r="A16" s="1852" t="s">
        <v>2245</v>
      </c>
      <c r="B16" s="1852" t="s">
        <v>16</v>
      </c>
      <c r="C16" s="1852" t="s">
        <v>2290</v>
      </c>
      <c r="D16" s="1852" t="s">
        <v>2291</v>
      </c>
      <c r="E16" s="1852" t="s">
        <v>2288</v>
      </c>
      <c r="F16" s="1852" t="s">
        <v>2292</v>
      </c>
      <c r="G16" s="1852" t="s">
        <v>2293</v>
      </c>
      <c r="H16" s="1852" t="s">
        <v>22</v>
      </c>
      <c r="I16" s="1852" t="s">
        <v>807</v>
      </c>
    </row>
    <row customHeight="1" ht="11.25">
      <c r="A17" s="1852" t="s">
        <v>2245</v>
      </c>
      <c r="B17" s="1852" t="s">
        <v>16</v>
      </c>
      <c r="C17" s="1852" t="s">
        <v>2246</v>
      </c>
      <c r="D17" s="1852" t="s">
        <v>2247</v>
      </c>
      <c r="E17" s="1852" t="s">
        <v>2248</v>
      </c>
      <c r="F17" s="1852" t="s">
        <v>2249</v>
      </c>
      <c r="G17" s="1852" t="s">
        <v>22</v>
      </c>
      <c r="H17" s="1852" t="s">
        <v>22</v>
      </c>
      <c r="I17" s="1852" t="s">
        <v>893</v>
      </c>
    </row>
    <row customHeight="1" ht="11.25">
      <c r="A18" s="1852" t="s">
        <v>2245</v>
      </c>
      <c r="B18" s="1852" t="s">
        <v>16</v>
      </c>
      <c r="C18" s="1852" t="s">
        <v>2250</v>
      </c>
      <c r="D18" s="1852" t="s">
        <v>2251</v>
      </c>
      <c r="E18" s="1852" t="s">
        <v>2252</v>
      </c>
      <c r="F18" s="1852" t="s">
        <v>51</v>
      </c>
      <c r="G18" s="1852" t="s">
        <v>22</v>
      </c>
      <c r="H18" s="1852" t="s">
        <v>22</v>
      </c>
      <c r="I18" s="1852" t="s">
        <v>893</v>
      </c>
    </row>
    <row customHeight="1" ht="11.25">
      <c r="A19" s="1852" t="s">
        <v>2245</v>
      </c>
      <c r="B19" s="1852" t="s">
        <v>16</v>
      </c>
      <c r="C19" s="1852" t="s">
        <v>2253</v>
      </c>
      <c r="D19" s="1852" t="s">
        <v>2254</v>
      </c>
      <c r="E19" s="1852" t="s">
        <v>2255</v>
      </c>
      <c r="F19" s="1852" t="s">
        <v>51</v>
      </c>
      <c r="G19" s="1852" t="s">
        <v>22</v>
      </c>
      <c r="H19" s="1852" t="s">
        <v>22</v>
      </c>
      <c r="I19" s="1852" t="s">
        <v>893</v>
      </c>
    </row>
    <row customHeight="1" ht="11.25">
      <c r="A20" s="1852" t="s">
        <v>2245</v>
      </c>
      <c r="B20" s="1852" t="s">
        <v>16</v>
      </c>
      <c r="C20" s="1852" t="s">
        <v>13</v>
      </c>
      <c r="D20" s="1852" t="s">
        <v>46</v>
      </c>
      <c r="E20" s="1852" t="s">
        <v>49</v>
      </c>
      <c r="F20" s="1852" t="s">
        <v>51</v>
      </c>
      <c r="G20" s="1852" t="s">
        <v>22</v>
      </c>
      <c r="H20" s="1852" t="s">
        <v>22</v>
      </c>
      <c r="I20" s="1852" t="s">
        <v>893</v>
      </c>
    </row>
    <row customHeight="1" ht="11.25">
      <c r="A21" s="1852" t="s">
        <v>2245</v>
      </c>
      <c r="B21" s="1852" t="s">
        <v>16</v>
      </c>
      <c r="C21" s="1852" t="s">
        <v>2256</v>
      </c>
      <c r="D21" s="1852" t="s">
        <v>2257</v>
      </c>
      <c r="E21" s="1852" t="s">
        <v>2258</v>
      </c>
      <c r="F21" s="1852" t="s">
        <v>51</v>
      </c>
      <c r="G21" s="1852" t="s">
        <v>22</v>
      </c>
      <c r="H21" s="1852" t="s">
        <v>22</v>
      </c>
      <c r="I21" s="1852" t="s">
        <v>893</v>
      </c>
    </row>
    <row customHeight="1" ht="11.25">
      <c r="A22" s="1852" t="s">
        <v>2245</v>
      </c>
      <c r="B22" s="1852" t="s">
        <v>16</v>
      </c>
      <c r="C22" s="1852" t="s">
        <v>2262</v>
      </c>
      <c r="D22" s="1852" t="s">
        <v>2263</v>
      </c>
      <c r="E22" s="1852" t="s">
        <v>2264</v>
      </c>
      <c r="F22" s="1852" t="s">
        <v>51</v>
      </c>
      <c r="G22" s="1852" t="s">
        <v>22</v>
      </c>
      <c r="H22" s="1852" t="s">
        <v>22</v>
      </c>
      <c r="I22" s="1852" t="s">
        <v>893</v>
      </c>
    </row>
    <row customHeight="1" ht="11.25">
      <c r="A23" s="1852" t="s">
        <v>2245</v>
      </c>
      <c r="B23" s="1852" t="s">
        <v>16</v>
      </c>
      <c r="C23" s="1852" t="s">
        <v>2265</v>
      </c>
      <c r="D23" s="1852" t="s">
        <v>2266</v>
      </c>
      <c r="E23" s="1852" t="s">
        <v>2267</v>
      </c>
      <c r="F23" s="1852" t="s">
        <v>51</v>
      </c>
      <c r="G23" s="1852" t="s">
        <v>2268</v>
      </c>
      <c r="H23" s="1852" t="s">
        <v>22</v>
      </c>
      <c r="I23" s="1852" t="s">
        <v>893</v>
      </c>
    </row>
    <row customHeight="1" ht="11.25">
      <c r="A24" s="1852" t="s">
        <v>2245</v>
      </c>
      <c r="B24" s="1852" t="s">
        <v>16</v>
      </c>
      <c r="C24" s="1852" t="s">
        <v>2269</v>
      </c>
      <c r="D24" s="1852" t="s">
        <v>2270</v>
      </c>
      <c r="E24" s="1852" t="s">
        <v>2271</v>
      </c>
      <c r="F24" s="1852" t="s">
        <v>2272</v>
      </c>
      <c r="G24" s="1852" t="s">
        <v>22</v>
      </c>
      <c r="H24" s="1852" t="s">
        <v>22</v>
      </c>
      <c r="I24" s="1852" t="s">
        <v>893</v>
      </c>
    </row>
    <row customHeight="1" ht="11.25">
      <c r="A25" s="1852" t="s">
        <v>2245</v>
      </c>
      <c r="B25" s="1852" t="s">
        <v>16</v>
      </c>
      <c r="C25" s="1852" t="s">
        <v>2280</v>
      </c>
      <c r="D25" s="1852" t="s">
        <v>2281</v>
      </c>
      <c r="E25" s="1852" t="s">
        <v>2248</v>
      </c>
      <c r="F25" s="1852" t="s">
        <v>2282</v>
      </c>
      <c r="G25" s="1852" t="s">
        <v>2283</v>
      </c>
      <c r="H25" s="1852" t="s">
        <v>22</v>
      </c>
      <c r="I25" s="1852" t="s">
        <v>893</v>
      </c>
    </row>
    <row customHeight="1" ht="11.25">
      <c r="A26" s="1852" t="s">
        <v>2245</v>
      </c>
      <c r="B26" s="1852" t="s">
        <v>16</v>
      </c>
      <c r="C26" s="1852" t="s">
        <v>22</v>
      </c>
      <c r="D26" s="1852" t="s">
        <v>2284</v>
      </c>
      <c r="E26" s="1852" t="s">
        <v>2285</v>
      </c>
      <c r="F26" s="1852" t="s">
        <v>51</v>
      </c>
      <c r="G26" s="1852" t="s">
        <v>22</v>
      </c>
      <c r="H26" s="1852" t="s">
        <v>22</v>
      </c>
      <c r="I26" s="1852" t="s">
        <v>893</v>
      </c>
    </row>
    <row customHeight="1" ht="11.25">
      <c r="A27" s="1852" t="s">
        <v>2245</v>
      </c>
      <c r="B27" s="1852" t="s">
        <v>16</v>
      </c>
      <c r="C27" s="1852" t="s">
        <v>2290</v>
      </c>
      <c r="D27" s="1852" t="s">
        <v>2291</v>
      </c>
      <c r="E27" s="1852" t="s">
        <v>2288</v>
      </c>
      <c r="F27" s="1852" t="s">
        <v>2292</v>
      </c>
      <c r="G27" s="1852" t="s">
        <v>2293</v>
      </c>
      <c r="H27" s="1852" t="s">
        <v>22</v>
      </c>
      <c r="I27" s="1852" t="s">
        <v>893</v>
      </c>
    </row>
    <row customHeight="1" ht="11.25">
      <c r="A28" s="1852" t="s">
        <v>2245</v>
      </c>
      <c r="B28" s="1852" t="s">
        <v>16</v>
      </c>
      <c r="C28" s="1852" t="s">
        <v>2246</v>
      </c>
      <c r="D28" s="1852" t="s">
        <v>2247</v>
      </c>
      <c r="E28" s="1852" t="s">
        <v>2248</v>
      </c>
      <c r="F28" s="1852" t="s">
        <v>2249</v>
      </c>
      <c r="G28" s="1852" t="s">
        <v>22</v>
      </c>
      <c r="H28" s="1852" t="s">
        <v>22</v>
      </c>
      <c r="I28" s="1852" t="s">
        <v>853</v>
      </c>
    </row>
    <row customHeight="1" ht="11.25">
      <c r="A29" s="1852" t="s">
        <v>2245</v>
      </c>
      <c r="B29" s="1852" t="s">
        <v>16</v>
      </c>
      <c r="C29" s="1852" t="s">
        <v>2253</v>
      </c>
      <c r="D29" s="1852" t="s">
        <v>2254</v>
      </c>
      <c r="E29" s="1852" t="s">
        <v>2255</v>
      </c>
      <c r="F29" s="1852" t="s">
        <v>51</v>
      </c>
      <c r="G29" s="1852" t="s">
        <v>22</v>
      </c>
      <c r="H29" s="1852" t="s">
        <v>22</v>
      </c>
      <c r="I29" s="1852" t="s">
        <v>853</v>
      </c>
    </row>
    <row customHeight="1" ht="11.25">
      <c r="A30" s="1852" t="s">
        <v>2245</v>
      </c>
      <c r="B30" s="1852" t="s">
        <v>16</v>
      </c>
      <c r="C30" s="1852" t="s">
        <v>13</v>
      </c>
      <c r="D30" s="1852" t="s">
        <v>46</v>
      </c>
      <c r="E30" s="1852" t="s">
        <v>49</v>
      </c>
      <c r="F30" s="1852" t="s">
        <v>51</v>
      </c>
      <c r="G30" s="1852" t="s">
        <v>22</v>
      </c>
      <c r="H30" s="1852" t="s">
        <v>22</v>
      </c>
      <c r="I30" s="1852" t="s">
        <v>853</v>
      </c>
    </row>
    <row customHeight="1" ht="11.25">
      <c r="A31" s="1852" t="s">
        <v>2245</v>
      </c>
      <c r="B31" s="1852" t="s">
        <v>16</v>
      </c>
      <c r="C31" s="1852" t="s">
        <v>2294</v>
      </c>
      <c r="D31" s="1852" t="s">
        <v>2295</v>
      </c>
      <c r="E31" s="1852" t="s">
        <v>2296</v>
      </c>
      <c r="F31" s="1852" t="s">
        <v>51</v>
      </c>
      <c r="G31" s="1852" t="s">
        <v>22</v>
      </c>
      <c r="H31" s="1852" t="s">
        <v>22</v>
      </c>
      <c r="I31" s="1852" t="s">
        <v>853</v>
      </c>
    </row>
    <row customHeight="1" ht="11.25">
      <c r="A32" s="1852" t="s">
        <v>2245</v>
      </c>
      <c r="B32" s="1852" t="s">
        <v>16</v>
      </c>
      <c r="C32" s="1852" t="s">
        <v>2297</v>
      </c>
      <c r="D32" s="1852" t="s">
        <v>2298</v>
      </c>
      <c r="E32" s="1852" t="s">
        <v>2299</v>
      </c>
      <c r="F32" s="1852" t="s">
        <v>51</v>
      </c>
      <c r="G32" s="1852" t="s">
        <v>2300</v>
      </c>
      <c r="H32" s="1852" t="s">
        <v>22</v>
      </c>
      <c r="I32" s="1852" t="s">
        <v>853</v>
      </c>
    </row>
    <row customHeight="1" ht="11.25">
      <c r="A33" s="1852" t="s">
        <v>2245</v>
      </c>
      <c r="B33" s="1852" t="s">
        <v>16</v>
      </c>
      <c r="C33" s="1852" t="s">
        <v>2301</v>
      </c>
      <c r="D33" s="1852" t="s">
        <v>2302</v>
      </c>
      <c r="E33" s="1852" t="s">
        <v>2303</v>
      </c>
      <c r="F33" s="1852" t="s">
        <v>51</v>
      </c>
      <c r="G33" s="1852" t="s">
        <v>22</v>
      </c>
      <c r="H33" s="1852" t="s">
        <v>22</v>
      </c>
      <c r="I33" s="1852" t="s">
        <v>853</v>
      </c>
    </row>
    <row customHeight="1" ht="11.25">
      <c r="A34" s="1852" t="s">
        <v>2245</v>
      </c>
      <c r="B34" s="1852" t="s">
        <v>16</v>
      </c>
      <c r="C34" s="1852" t="s">
        <v>2304</v>
      </c>
      <c r="D34" s="1852" t="s">
        <v>2305</v>
      </c>
      <c r="E34" s="1852" t="s">
        <v>2306</v>
      </c>
      <c r="F34" s="1852" t="s">
        <v>51</v>
      </c>
      <c r="G34" s="1852" t="s">
        <v>2307</v>
      </c>
      <c r="H34" s="1852" t="s">
        <v>22</v>
      </c>
      <c r="I34" s="1852" t="s">
        <v>853</v>
      </c>
    </row>
    <row customHeight="1" ht="11.25">
      <c r="A35" s="1852" t="s">
        <v>2245</v>
      </c>
      <c r="B35" s="1852" t="s">
        <v>16</v>
      </c>
      <c r="C35" s="1852" t="s">
        <v>2256</v>
      </c>
      <c r="D35" s="1852" t="s">
        <v>2257</v>
      </c>
      <c r="E35" s="1852" t="s">
        <v>2258</v>
      </c>
      <c r="F35" s="1852" t="s">
        <v>51</v>
      </c>
      <c r="G35" s="1852" t="s">
        <v>22</v>
      </c>
      <c r="H35" s="1852" t="s">
        <v>22</v>
      </c>
      <c r="I35" s="1852" t="s">
        <v>853</v>
      </c>
    </row>
    <row customHeight="1" ht="11.25">
      <c r="A36" s="1852" t="s">
        <v>2245</v>
      </c>
      <c r="B36" s="1852" t="s">
        <v>16</v>
      </c>
      <c r="C36" s="1852" t="s">
        <v>2259</v>
      </c>
      <c r="D36" s="1852" t="s">
        <v>2260</v>
      </c>
      <c r="E36" s="1852" t="s">
        <v>2261</v>
      </c>
      <c r="F36" s="1852" t="s">
        <v>51</v>
      </c>
      <c r="G36" s="1852" t="s">
        <v>22</v>
      </c>
      <c r="H36" s="1852" t="s">
        <v>22</v>
      </c>
      <c r="I36" s="1852" t="s">
        <v>853</v>
      </c>
    </row>
    <row customHeight="1" ht="11.25">
      <c r="A37" s="1852" t="s">
        <v>2245</v>
      </c>
      <c r="B37" s="1852" t="s">
        <v>16</v>
      </c>
      <c r="C37" s="1852" t="s">
        <v>2262</v>
      </c>
      <c r="D37" s="1852" t="s">
        <v>2263</v>
      </c>
      <c r="E37" s="1852" t="s">
        <v>2264</v>
      </c>
      <c r="F37" s="1852" t="s">
        <v>51</v>
      </c>
      <c r="G37" s="1852" t="s">
        <v>22</v>
      </c>
      <c r="H37" s="1852" t="s">
        <v>22</v>
      </c>
      <c r="I37" s="1852" t="s">
        <v>853</v>
      </c>
    </row>
    <row customHeight="1" ht="11.25">
      <c r="A38" s="1852" t="s">
        <v>2245</v>
      </c>
      <c r="B38" s="1852" t="s">
        <v>16</v>
      </c>
      <c r="C38" s="1852" t="s">
        <v>2269</v>
      </c>
      <c r="D38" s="1852" t="s">
        <v>2270</v>
      </c>
      <c r="E38" s="1852" t="s">
        <v>2271</v>
      </c>
      <c r="F38" s="1852" t="s">
        <v>2272</v>
      </c>
      <c r="G38" s="1852" t="s">
        <v>22</v>
      </c>
      <c r="H38" s="1852" t="s">
        <v>22</v>
      </c>
      <c r="I38" s="1852" t="s">
        <v>853</v>
      </c>
    </row>
    <row customHeight="1" ht="11.25">
      <c r="A39" s="1852" t="s">
        <v>2245</v>
      </c>
      <c r="B39" s="1852" t="s">
        <v>16</v>
      </c>
      <c r="C39" s="1852" t="s">
        <v>2277</v>
      </c>
      <c r="D39" s="1852" t="s">
        <v>2278</v>
      </c>
      <c r="E39" s="1852" t="s">
        <v>2279</v>
      </c>
      <c r="F39" s="1852" t="s">
        <v>51</v>
      </c>
      <c r="G39" s="1852" t="s">
        <v>22</v>
      </c>
      <c r="H39" s="1852" t="s">
        <v>22</v>
      </c>
      <c r="I39" s="1852" t="s">
        <v>853</v>
      </c>
    </row>
    <row customHeight="1" ht="11.25">
      <c r="A40" s="1852" t="s">
        <v>2245</v>
      </c>
      <c r="B40" s="1852" t="s">
        <v>16</v>
      </c>
      <c r="C40" s="1852" t="s">
        <v>2280</v>
      </c>
      <c r="D40" s="1852" t="s">
        <v>2281</v>
      </c>
      <c r="E40" s="1852" t="s">
        <v>2248</v>
      </c>
      <c r="F40" s="1852" t="s">
        <v>2282</v>
      </c>
      <c r="G40" s="1852" t="s">
        <v>2283</v>
      </c>
      <c r="H40" s="1852" t="s">
        <v>22</v>
      </c>
      <c r="I40" s="1852" t="s">
        <v>853</v>
      </c>
    </row>
    <row customHeight="1" ht="11.25">
      <c r="A41" s="1852" t="s">
        <v>2245</v>
      </c>
      <c r="B41" s="1852" t="s">
        <v>16</v>
      </c>
      <c r="C41" s="1852" t="s">
        <v>22</v>
      </c>
      <c r="D41" s="1852" t="s">
        <v>2284</v>
      </c>
      <c r="E41" s="1852" t="s">
        <v>2285</v>
      </c>
      <c r="F41" s="1852" t="s">
        <v>51</v>
      </c>
      <c r="G41" s="1852" t="s">
        <v>22</v>
      </c>
      <c r="H41" s="1852" t="s">
        <v>22</v>
      </c>
      <c r="I41" s="1852" t="s">
        <v>853</v>
      </c>
    </row>
    <row customHeight="1" ht="11.25">
      <c r="A42" s="1852" t="s">
        <v>2245</v>
      </c>
      <c r="B42" s="1852" t="s">
        <v>16</v>
      </c>
      <c r="C42" s="1852" t="s">
        <v>2286</v>
      </c>
      <c r="D42" s="1852" t="s">
        <v>2287</v>
      </c>
      <c r="E42" s="1852" t="s">
        <v>2288</v>
      </c>
      <c r="F42" s="1852" t="s">
        <v>2289</v>
      </c>
      <c r="G42" s="1852" t="s">
        <v>22</v>
      </c>
      <c r="H42" s="1852" t="s">
        <v>22</v>
      </c>
      <c r="I42" s="1852" t="s">
        <v>853</v>
      </c>
    </row>
    <row customHeight="1" ht="11.25">
      <c r="A43" s="1852" t="s">
        <v>2245</v>
      </c>
      <c r="B43" s="1852" t="s">
        <v>16</v>
      </c>
      <c r="C43" s="1852" t="s">
        <v>2290</v>
      </c>
      <c r="D43" s="1852" t="s">
        <v>2291</v>
      </c>
      <c r="E43" s="1852" t="s">
        <v>2288</v>
      </c>
      <c r="F43" s="1852" t="s">
        <v>2292</v>
      </c>
      <c r="G43" s="1852" t="s">
        <v>2293</v>
      </c>
      <c r="H43" s="1852" t="s">
        <v>22</v>
      </c>
      <c r="I43" s="1852" t="s">
        <v>853</v>
      </c>
    </row>
    <row customHeight="1" ht="11.25">
      <c r="A44" s="1852" t="s">
        <v>2245</v>
      </c>
      <c r="B44" s="1852" t="s">
        <v>16</v>
      </c>
      <c r="C44" s="1852" t="s">
        <v>2246</v>
      </c>
      <c r="D44" s="1852" t="s">
        <v>2247</v>
      </c>
      <c r="E44" s="1852" t="s">
        <v>2248</v>
      </c>
      <c r="F44" s="1852" t="s">
        <v>2249</v>
      </c>
      <c r="G44" s="1852" t="s">
        <v>22</v>
      </c>
      <c r="H44" s="1852" t="s">
        <v>22</v>
      </c>
      <c r="I44" s="1852" t="s">
        <v>906</v>
      </c>
    </row>
    <row customHeight="1" ht="11.25">
      <c r="A45" s="1852" t="s">
        <v>2245</v>
      </c>
      <c r="B45" s="1852" t="s">
        <v>16</v>
      </c>
      <c r="C45" s="1852" t="s">
        <v>2304</v>
      </c>
      <c r="D45" s="1852" t="s">
        <v>2305</v>
      </c>
      <c r="E45" s="1852" t="s">
        <v>2306</v>
      </c>
      <c r="F45" s="1852" t="s">
        <v>51</v>
      </c>
      <c r="G45" s="1852" t="s">
        <v>2307</v>
      </c>
      <c r="H45" s="1852" t="s">
        <v>22</v>
      </c>
      <c r="I45" s="1852" t="s">
        <v>906</v>
      </c>
    </row>
    <row customHeight="1" ht="11.25">
      <c r="A46" s="1852" t="s">
        <v>2245</v>
      </c>
      <c r="B46" s="1852" t="s">
        <v>16</v>
      </c>
      <c r="C46" s="1852" t="s">
        <v>2256</v>
      </c>
      <c r="D46" s="1852" t="s">
        <v>2257</v>
      </c>
      <c r="E46" s="1852" t="s">
        <v>2258</v>
      </c>
      <c r="F46" s="1852" t="s">
        <v>51</v>
      </c>
      <c r="G46" s="1852" t="s">
        <v>22</v>
      </c>
      <c r="H46" s="1852" t="s">
        <v>22</v>
      </c>
      <c r="I46" s="1852" t="s">
        <v>906</v>
      </c>
    </row>
    <row customHeight="1" ht="11.25">
      <c r="A47" s="1852" t="s">
        <v>2245</v>
      </c>
      <c r="B47" s="1852" t="s">
        <v>16</v>
      </c>
      <c r="C47" s="1852" t="s">
        <v>2262</v>
      </c>
      <c r="D47" s="1852" t="s">
        <v>2263</v>
      </c>
      <c r="E47" s="1852" t="s">
        <v>2264</v>
      </c>
      <c r="F47" s="1852" t="s">
        <v>51</v>
      </c>
      <c r="G47" s="1852" t="s">
        <v>22</v>
      </c>
      <c r="H47" s="1852" t="s">
        <v>22</v>
      </c>
      <c r="I47" s="1852" t="s">
        <v>906</v>
      </c>
    </row>
    <row customHeight="1" ht="11.25">
      <c r="A48" s="1852" t="s">
        <v>2245</v>
      </c>
      <c r="B48" s="1852" t="s">
        <v>16</v>
      </c>
      <c r="C48" s="1852" t="s">
        <v>2269</v>
      </c>
      <c r="D48" s="1852" t="s">
        <v>2270</v>
      </c>
      <c r="E48" s="1852" t="s">
        <v>2271</v>
      </c>
      <c r="F48" s="1852" t="s">
        <v>2272</v>
      </c>
      <c r="G48" s="1852" t="s">
        <v>22</v>
      </c>
      <c r="H48" s="1852" t="s">
        <v>22</v>
      </c>
      <c r="I48" s="1852" t="s">
        <v>906</v>
      </c>
    </row>
    <row customHeight="1" ht="11.25">
      <c r="A49" s="1852" t="s">
        <v>2245</v>
      </c>
      <c r="B49" s="1852" t="s">
        <v>16</v>
      </c>
      <c r="C49" s="1852" t="s">
        <v>2280</v>
      </c>
      <c r="D49" s="1852" t="s">
        <v>2281</v>
      </c>
      <c r="E49" s="1852" t="s">
        <v>2248</v>
      </c>
      <c r="F49" s="1852" t="s">
        <v>2282</v>
      </c>
      <c r="G49" s="1852" t="s">
        <v>2283</v>
      </c>
      <c r="H49" s="1852" t="s">
        <v>22</v>
      </c>
      <c r="I49" s="1852" t="s">
        <v>906</v>
      </c>
    </row>
    <row customHeight="1" ht="11.25">
      <c r="A50" s="1852" t="s">
        <v>2245</v>
      </c>
      <c r="B50" s="1852" t="s">
        <v>16</v>
      </c>
      <c r="C50" s="1852" t="s">
        <v>22</v>
      </c>
      <c r="D50" s="1852" t="s">
        <v>2284</v>
      </c>
      <c r="E50" s="1852" t="s">
        <v>2285</v>
      </c>
      <c r="F50" s="1852" t="s">
        <v>51</v>
      </c>
      <c r="G50" s="1852" t="s">
        <v>22</v>
      </c>
      <c r="H50" s="1852" t="s">
        <v>22</v>
      </c>
      <c r="I50" s="1852" t="s">
        <v>906</v>
      </c>
    </row>
    <row customHeight="1" ht="11.25">
      <c r="A51" s="1852" t="s">
        <v>2245</v>
      </c>
      <c r="B51" s="1852" t="s">
        <v>16</v>
      </c>
      <c r="C51" s="1852" t="s">
        <v>2308</v>
      </c>
      <c r="D51" s="1852" t="s">
        <v>2309</v>
      </c>
      <c r="E51" s="1852" t="s">
        <v>2310</v>
      </c>
      <c r="F51" s="1852" t="s">
        <v>2311</v>
      </c>
      <c r="G51" s="1852" t="s">
        <v>22</v>
      </c>
      <c r="H51" s="1852" t="s">
        <v>22</v>
      </c>
      <c r="I51" s="1852" t="s">
        <v>1617</v>
      </c>
    </row>
    <row customHeight="1" ht="11.25">
      <c r="A52" s="1852" t="s">
        <v>2245</v>
      </c>
      <c r="B52" s="1852" t="s">
        <v>16</v>
      </c>
      <c r="C52" s="1852" t="s">
        <v>2312</v>
      </c>
      <c r="D52" s="1852" t="s">
        <v>2313</v>
      </c>
      <c r="E52" s="1852" t="s">
        <v>2314</v>
      </c>
      <c r="F52" s="1852" t="s">
        <v>574</v>
      </c>
      <c r="G52" s="1852" t="s">
        <v>2315</v>
      </c>
      <c r="H52" s="1852" t="s">
        <v>22</v>
      </c>
      <c r="I52" s="1852" t="s">
        <v>1617</v>
      </c>
    </row>
    <row customHeight="1" ht="11.25">
      <c r="A53" s="1852" t="s">
        <v>2245</v>
      </c>
      <c r="B53" s="1852" t="s">
        <v>16</v>
      </c>
      <c r="C53" s="1852" t="s">
        <v>2256</v>
      </c>
      <c r="D53" s="1852" t="s">
        <v>2257</v>
      </c>
      <c r="E53" s="1852" t="s">
        <v>2258</v>
      </c>
      <c r="F53" s="1852" t="s">
        <v>51</v>
      </c>
      <c r="G53" s="1852" t="s">
        <v>22</v>
      </c>
      <c r="H53" s="1852" t="s">
        <v>22</v>
      </c>
      <c r="I53" s="1852" t="s">
        <v>1617</v>
      </c>
    </row>
    <row customHeight="1" ht="11.25">
      <c r="A54" s="1852" t="s">
        <v>2245</v>
      </c>
      <c r="B54" s="1852" t="s">
        <v>16</v>
      </c>
      <c r="C54" s="1852" t="s">
        <v>2316</v>
      </c>
      <c r="D54" s="1852" t="s">
        <v>2317</v>
      </c>
      <c r="E54" s="1852" t="s">
        <v>2318</v>
      </c>
      <c r="F54" s="1852" t="s">
        <v>51</v>
      </c>
      <c r="G54" s="1852" t="s">
        <v>2319</v>
      </c>
      <c r="H54" s="1852" t="s">
        <v>22</v>
      </c>
      <c r="I54" s="1852" t="s">
        <v>1617</v>
      </c>
    </row>
    <row customHeight="1" ht="11.25">
      <c r="A55" s="1852" t="s">
        <v>2245</v>
      </c>
      <c r="B55" s="1852" t="s">
        <v>16</v>
      </c>
      <c r="C55" s="1852" t="s">
        <v>2320</v>
      </c>
      <c r="D55" s="1852" t="s">
        <v>2321</v>
      </c>
      <c r="E55" s="1852" t="s">
        <v>2322</v>
      </c>
      <c r="F55" s="1852" t="s">
        <v>51</v>
      </c>
      <c r="G55" s="1852" t="s">
        <v>22</v>
      </c>
      <c r="H55" s="1852" t="s">
        <v>22</v>
      </c>
      <c r="I55" s="1852" t="s">
        <v>1617</v>
      </c>
    </row>
    <row customHeight="1" ht="11.25">
      <c r="A56" s="1852" t="s">
        <v>2245</v>
      </c>
      <c r="B56" s="1852" t="s">
        <v>16</v>
      </c>
      <c r="C56" s="1852" t="s">
        <v>22</v>
      </c>
      <c r="D56" s="1852" t="s">
        <v>2284</v>
      </c>
      <c r="E56" s="1852" t="s">
        <v>2285</v>
      </c>
      <c r="F56" s="1852" t="s">
        <v>51</v>
      </c>
      <c r="G56" s="1852" t="s">
        <v>22</v>
      </c>
      <c r="H56" s="1852" t="s">
        <v>22</v>
      </c>
      <c r="I56" s="1852"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DC37A-8EB4-38BD-7374-17CAD149BB7A}" mc:Ignorable="x14ac xr xr2 xr3">
  <sheetPr>
    <tabColor rgb="FFFFCC99"/>
  </sheetPr>
  <dimension ref="A1:G23"/>
  <sheetViews>
    <sheetView topLeftCell="A1" showGridLines="0" workbookViewId="0">
      <selection activeCell="A1" sqref="A1"/>
    </sheetView>
  </sheetViews>
  <sheetFormatPr customHeight="1" defaultRowHeight="11.25"/>
  <cols>
    <col min="1" max="1" style="1852" width="9.140625"/>
  </cols>
  <sheetData>
    <row customHeight="1" ht="11.25">
      <c r="A1" s="375" t="s">
        <v>2323</v>
      </c>
      <c r="B1" s="66" t="s">
        <v>2324</v>
      </c>
      <c r="C1" s="66" t="s">
        <v>2325</v>
      </c>
      <c r="D1" s="66" t="s">
        <v>2326</v>
      </c>
      <c r="E1" s="64" t="s">
        <v>2327</v>
      </c>
      <c r="F1" s="64" t="s">
        <v>2328</v>
      </c>
      <c r="G1" s="64" t="s">
        <v>2329</v>
      </c>
    </row>
    <row customHeight="1" ht="11.25">
      <c r="A2" s="375" t="s">
        <v>16</v>
      </c>
      <c r="B2" s="0" t="s">
        <v>99</v>
      </c>
      <c r="C2" s="0" t="s">
        <v>2330</v>
      </c>
      <c r="D2" s="0" t="s">
        <v>99</v>
      </c>
      <c r="E2" s="0" t="s">
        <v>2330</v>
      </c>
      <c r="F2" s="0" t="s">
        <v>2331</v>
      </c>
      <c r="G2" s="0" t="s">
        <v>109</v>
      </c>
    </row>
    <row customHeight="1" ht="11.25">
      <c r="A3" s="375" t="s">
        <v>16</v>
      </c>
      <c r="B3" s="0" t="s">
        <v>99</v>
      </c>
      <c r="C3" s="0" t="s">
        <v>2330</v>
      </c>
      <c r="D3" s="0" t="s">
        <v>2332</v>
      </c>
      <c r="E3" s="0" t="s">
        <v>2333</v>
      </c>
      <c r="F3" s="0" t="s">
        <v>2334</v>
      </c>
      <c r="G3" s="0" t="s">
        <v>110</v>
      </c>
    </row>
    <row customHeight="1" ht="11.25">
      <c r="A4" s="375" t="s">
        <v>16</v>
      </c>
      <c r="B4" s="0" t="s">
        <v>99</v>
      </c>
      <c r="C4" s="0" t="s">
        <v>2330</v>
      </c>
      <c r="D4" s="0" t="s">
        <v>2335</v>
      </c>
      <c r="E4" s="0" t="s">
        <v>2336</v>
      </c>
      <c r="F4" s="0" t="s">
        <v>2334</v>
      </c>
      <c r="G4" s="0" t="s">
        <v>89</v>
      </c>
    </row>
    <row customHeight="1" ht="11.25">
      <c r="A5" s="375" t="s">
        <v>16</v>
      </c>
      <c r="B5" s="0" t="s">
        <v>99</v>
      </c>
      <c r="C5" s="0" t="s">
        <v>2330</v>
      </c>
      <c r="D5" s="0" t="s">
        <v>2337</v>
      </c>
      <c r="E5" s="0" t="s">
        <v>2338</v>
      </c>
      <c r="F5" s="0" t="s">
        <v>2334</v>
      </c>
      <c r="G5" s="0" t="s">
        <v>90</v>
      </c>
    </row>
    <row customHeight="1" ht="11.25">
      <c r="A6" s="375" t="s">
        <v>16</v>
      </c>
      <c r="B6" s="0" t="s">
        <v>99</v>
      </c>
      <c r="C6" s="0" t="s">
        <v>2330</v>
      </c>
      <c r="D6" s="0" t="s">
        <v>2339</v>
      </c>
      <c r="E6" s="0" t="s">
        <v>2340</v>
      </c>
      <c r="F6" s="0" t="s">
        <v>2334</v>
      </c>
      <c r="G6" s="0" t="s">
        <v>111</v>
      </c>
    </row>
    <row customHeight="1" ht="11.25">
      <c r="A7" s="375" t="s">
        <v>16</v>
      </c>
      <c r="B7" s="0" t="s">
        <v>99</v>
      </c>
      <c r="C7" s="0" t="s">
        <v>2330</v>
      </c>
      <c r="D7" s="0" t="s">
        <v>2341</v>
      </c>
      <c r="E7" s="0" t="s">
        <v>2342</v>
      </c>
      <c r="F7" s="0" t="s">
        <v>2334</v>
      </c>
      <c r="G7" s="0" t="s">
        <v>91</v>
      </c>
    </row>
    <row customHeight="1" ht="11.25">
      <c r="A8" s="375" t="s">
        <v>16</v>
      </c>
      <c r="B8" s="0" t="s">
        <v>99</v>
      </c>
      <c r="C8" s="0" t="s">
        <v>2330</v>
      </c>
      <c r="D8" s="0" t="s">
        <v>2343</v>
      </c>
      <c r="E8" s="0" t="s">
        <v>2344</v>
      </c>
      <c r="F8" s="0" t="s">
        <v>2334</v>
      </c>
      <c r="G8" s="0" t="s">
        <v>92</v>
      </c>
    </row>
    <row customHeight="1" ht="11.25">
      <c r="A9" s="375" t="s">
        <v>16</v>
      </c>
      <c r="B9" s="0" t="s">
        <v>99</v>
      </c>
      <c r="C9" s="0" t="s">
        <v>2330</v>
      </c>
      <c r="D9" s="0" t="s">
        <v>2345</v>
      </c>
      <c r="E9" s="0" t="s">
        <v>2346</v>
      </c>
      <c r="F9" s="0" t="s">
        <v>2334</v>
      </c>
      <c r="G9" s="0" t="s">
        <v>112</v>
      </c>
    </row>
    <row customHeight="1" ht="11.25">
      <c r="A10" s="375" t="s">
        <v>16</v>
      </c>
      <c r="B10" s="0" t="s">
        <v>99</v>
      </c>
      <c r="C10" s="0" t="s">
        <v>2330</v>
      </c>
      <c r="D10" s="0" t="s">
        <v>2347</v>
      </c>
      <c r="E10" s="0" t="s">
        <v>2348</v>
      </c>
      <c r="F10" s="0" t="s">
        <v>2349</v>
      </c>
      <c r="G10" s="0" t="s">
        <v>149</v>
      </c>
    </row>
    <row customHeight="1" ht="11.25">
      <c r="A11" s="375" t="s">
        <v>16</v>
      </c>
      <c r="B11" s="0" t="s">
        <v>99</v>
      </c>
      <c r="C11" s="0" t="s">
        <v>2330</v>
      </c>
      <c r="D11" s="0" t="s">
        <v>2350</v>
      </c>
      <c r="E11" s="0" t="s">
        <v>2351</v>
      </c>
      <c r="F11" s="0" t="s">
        <v>2334</v>
      </c>
      <c r="G11" s="0" t="s">
        <v>150</v>
      </c>
    </row>
    <row customHeight="1" ht="11.25">
      <c r="A12" s="375" t="s">
        <v>16</v>
      </c>
      <c r="B12" s="0" t="s">
        <v>99</v>
      </c>
      <c r="C12" s="0" t="s">
        <v>2330</v>
      </c>
      <c r="D12" s="0" t="s">
        <v>2352</v>
      </c>
      <c r="E12" s="0" t="s">
        <v>2353</v>
      </c>
      <c r="F12" s="0" t="s">
        <v>2334</v>
      </c>
      <c r="G12" s="0" t="s">
        <v>151</v>
      </c>
    </row>
    <row customHeight="1" ht="11.25">
      <c r="A13" s="375" t="s">
        <v>16</v>
      </c>
      <c r="B13" s="0" t="s">
        <v>99</v>
      </c>
      <c r="C13" s="0" t="s">
        <v>2330</v>
      </c>
      <c r="D13" s="0" t="s">
        <v>2354</v>
      </c>
      <c r="E13" s="0" t="s">
        <v>2355</v>
      </c>
      <c r="F13" s="0" t="s">
        <v>2334</v>
      </c>
      <c r="G13" s="0" t="s">
        <v>152</v>
      </c>
    </row>
    <row customHeight="1" ht="11.25">
      <c r="A14" s="375" t="s">
        <v>16</v>
      </c>
      <c r="B14" s="0" t="s">
        <v>99</v>
      </c>
      <c r="C14" s="0" t="s">
        <v>2330</v>
      </c>
      <c r="D14" s="0" t="s">
        <v>2356</v>
      </c>
      <c r="E14" s="0" t="s">
        <v>2357</v>
      </c>
      <c r="F14" s="0" t="s">
        <v>2334</v>
      </c>
      <c r="G14" s="0" t="s">
        <v>153</v>
      </c>
    </row>
    <row customHeight="1" ht="11.25">
      <c r="A15" s="375" t="s">
        <v>16</v>
      </c>
      <c r="B15" s="0" t="s">
        <v>99</v>
      </c>
      <c r="C15" s="0" t="s">
        <v>2330</v>
      </c>
      <c r="D15" s="0" t="s">
        <v>2358</v>
      </c>
      <c r="E15" s="0" t="s">
        <v>2359</v>
      </c>
      <c r="F15" s="0" t="s">
        <v>2334</v>
      </c>
      <c r="G15" s="0" t="s">
        <v>154</v>
      </c>
    </row>
    <row customHeight="1" ht="11.25">
      <c r="A16" s="375" t="s">
        <v>16</v>
      </c>
      <c r="B16" s="0" t="s">
        <v>99</v>
      </c>
      <c r="C16" s="0" t="s">
        <v>2330</v>
      </c>
      <c r="D16" s="0" t="s">
        <v>100</v>
      </c>
      <c r="E16" s="0" t="s">
        <v>101</v>
      </c>
      <c r="F16" s="0" t="s">
        <v>2360</v>
      </c>
      <c r="G16" s="0" t="s">
        <v>98</v>
      </c>
    </row>
    <row customHeight="1" ht="11.25">
      <c r="A17" s="375" t="s">
        <v>16</v>
      </c>
      <c r="B17" s="0" t="s">
        <v>99</v>
      </c>
      <c r="C17" s="0" t="s">
        <v>2330</v>
      </c>
      <c r="D17" s="0" t="s">
        <v>2361</v>
      </c>
      <c r="E17" s="0" t="s">
        <v>2362</v>
      </c>
      <c r="F17" s="0" t="s">
        <v>2334</v>
      </c>
      <c r="G17" s="0" t="s">
        <v>1467</v>
      </c>
    </row>
    <row customHeight="1" ht="11.25">
      <c r="A18" s="375" t="s">
        <v>16</v>
      </c>
      <c r="B18" s="0" t="s">
        <v>99</v>
      </c>
      <c r="C18" s="0" t="s">
        <v>2330</v>
      </c>
      <c r="D18" s="0" t="s">
        <v>2363</v>
      </c>
      <c r="E18" s="0" t="s">
        <v>2364</v>
      </c>
      <c r="F18" s="0" t="s">
        <v>2334</v>
      </c>
      <c r="G18" s="0" t="s">
        <v>1479</v>
      </c>
    </row>
    <row customHeight="1" ht="11.25">
      <c r="A19" s="375" t="s">
        <v>16</v>
      </c>
      <c r="B19" s="0" t="s">
        <v>99</v>
      </c>
      <c r="C19" s="0" t="s">
        <v>2330</v>
      </c>
      <c r="D19" s="0" t="s">
        <v>2365</v>
      </c>
      <c r="E19" s="0" t="s">
        <v>2366</v>
      </c>
      <c r="F19" s="0" t="s">
        <v>2334</v>
      </c>
      <c r="G19" s="0" t="s">
        <v>1493</v>
      </c>
    </row>
    <row customHeight="1" ht="11.25">
      <c r="A20" s="375" t="s">
        <v>16</v>
      </c>
      <c r="B20" s="0" t="s">
        <v>99</v>
      </c>
      <c r="C20" s="0" t="s">
        <v>2330</v>
      </c>
      <c r="D20" s="0" t="s">
        <v>2367</v>
      </c>
      <c r="E20" s="0" t="s">
        <v>2368</v>
      </c>
      <c r="F20" s="0" t="s">
        <v>2334</v>
      </c>
      <c r="G20" s="0" t="s">
        <v>1505</v>
      </c>
    </row>
    <row customHeight="1" ht="11.25">
      <c r="A21" s="375" t="s">
        <v>16</v>
      </c>
      <c r="B21" s="0" t="s">
        <v>99</v>
      </c>
      <c r="C21" s="0" t="s">
        <v>2330</v>
      </c>
      <c r="D21" s="0" t="s">
        <v>2369</v>
      </c>
      <c r="E21" s="0" t="s">
        <v>2370</v>
      </c>
      <c r="F21" s="0" t="s">
        <v>2334</v>
      </c>
      <c r="G21" s="0" t="s">
        <v>1514</v>
      </c>
    </row>
    <row customHeight="1" ht="11.25">
      <c r="A22" s="375" t="s">
        <v>16</v>
      </c>
      <c r="B22" s="0" t="s">
        <v>99</v>
      </c>
      <c r="C22" s="0" t="s">
        <v>2330</v>
      </c>
      <c r="D22" s="0" t="s">
        <v>2371</v>
      </c>
      <c r="E22" s="0" t="s">
        <v>2372</v>
      </c>
      <c r="F22" s="0" t="s">
        <v>2334</v>
      </c>
      <c r="G22" s="0" t="s">
        <v>1530</v>
      </c>
    </row>
    <row customHeight="1" ht="11.25">
      <c r="A23" s="375"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4BAAA-7E1E-25C9-F663-8F03A241C949}"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2376</v>
      </c>
      <c r="B1" s="837" t="s">
        <v>2377</v>
      </c>
      <c r="C1" s="1161" t="s">
        <v>2378</v>
      </c>
      <c r="D1" s="837" t="s">
        <v>2379</v>
      </c>
      <c r="E1" s="837" t="s">
        <v>2380</v>
      </c>
      <c r="F1" s="1161" t="s">
        <v>2381</v>
      </c>
      <c r="G1" s="1161" t="s">
        <v>2382</v>
      </c>
      <c r="H1" s="1161" t="s">
        <v>2383</v>
      </c>
      <c r="I1" s="1161" t="s">
        <v>2384</v>
      </c>
    </row>
    <row customHeight="1" ht="11.25">
      <c r="A2" s="1693" t="s">
        <v>109</v>
      </c>
      <c r="B2" s="1693" t="s">
        <v>2385</v>
      </c>
      <c r="C2" s="1693" t="s">
        <v>22</v>
      </c>
      <c r="D2" s="1693" t="s">
        <v>2386</v>
      </c>
      <c r="E2" s="1693" t="s">
        <v>2387</v>
      </c>
      <c r="F2" s="1693" t="s">
        <v>22</v>
      </c>
      <c r="G2" s="1693" t="s">
        <v>22</v>
      </c>
      <c r="H2" s="1693" t="s">
        <v>22</v>
      </c>
      <c r="I2" s="1693" t="s">
        <v>22</v>
      </c>
    </row>
    <row customHeight="1" ht="11.25">
      <c r="A3" s="1693" t="s">
        <v>110</v>
      </c>
      <c r="B3" s="1693" t="s">
        <v>2388</v>
      </c>
      <c r="C3" s="1693" t="s">
        <v>22</v>
      </c>
      <c r="D3" s="1693" t="s">
        <v>2389</v>
      </c>
      <c r="E3" s="1693" t="s">
        <v>2387</v>
      </c>
      <c r="F3" s="1693" t="s">
        <v>22</v>
      </c>
      <c r="G3" s="1693" t="s">
        <v>22</v>
      </c>
      <c r="H3" s="1693" t="s">
        <v>22</v>
      </c>
      <c r="I3" s="1693" t="s">
        <v>22</v>
      </c>
    </row>
    <row customHeight="1" ht="11.25">
      <c r="A4" s="1693" t="s">
        <v>89</v>
      </c>
      <c r="B4" s="1693" t="s">
        <v>2390</v>
      </c>
      <c r="C4" s="1693" t="s">
        <v>22</v>
      </c>
      <c r="D4" s="1693" t="s">
        <v>2391</v>
      </c>
      <c r="E4" s="1693" t="s">
        <v>2387</v>
      </c>
      <c r="F4" s="1693" t="s">
        <v>22</v>
      </c>
      <c r="G4" s="1693" t="s">
        <v>22</v>
      </c>
      <c r="H4" s="1693" t="s">
        <v>22</v>
      </c>
      <c r="I4" s="1693" t="s">
        <v>22</v>
      </c>
    </row>
    <row customHeight="1" ht="11.25">
      <c r="A5" s="1693" t="s">
        <v>90</v>
      </c>
      <c r="B5" s="1693" t="s">
        <v>2392</v>
      </c>
      <c r="C5" s="1693" t="s">
        <v>22</v>
      </c>
      <c r="D5" s="1693" t="s">
        <v>2393</v>
      </c>
      <c r="E5" s="1693" t="s">
        <v>2394</v>
      </c>
      <c r="F5" s="1693" t="s">
        <v>22</v>
      </c>
      <c r="G5" s="1693" t="s">
        <v>22</v>
      </c>
      <c r="H5" s="1693" t="s">
        <v>22</v>
      </c>
      <c r="I5"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F84AA-8896-0782-E097-AE3E402A94F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00232-E2FC-2303-749E-2F2F4BCFBA2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ИМУП «ПОСЖИЛКОМСЕРВИС»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54DF3-F0F7-4324-CF8D-B8634AD0B74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2395</v>
      </c>
    </row>
    <row customHeight="1" ht="11.25">
      <c r="A2" s="185" t="s">
        <v>97</v>
      </c>
      <c r="B2" s="185" t="s">
        <v>2396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0BBFF-2087-7F46-128A-81636B08958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2397</v>
      </c>
      <c r="B1" s="837" t="s">
        <v>2398</v>
      </c>
    </row>
    <row customHeight="1" ht="11.25">
      <c r="A2" s="837">
        <v>4213775</v>
      </c>
      <c r="B2" s="837" t="s">
        <v>1219</v>
      </c>
    </row>
    <row customHeight="1" ht="11.25">
      <c r="A3" s="837">
        <v>4213784</v>
      </c>
      <c r="B3" s="837" t="s">
        <v>1254</v>
      </c>
    </row>
    <row customHeight="1" ht="11.25">
      <c r="A4" s="837">
        <v>4213781</v>
      </c>
      <c r="B4" s="837" t="s">
        <v>1247</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990B8-BC92-091F-721D-B0E40F28F68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2397</v>
      </c>
      <c r="B1" s="837" t="s">
        <v>2399</v>
      </c>
    </row>
    <row customHeight="1" ht="11.25">
      <c r="A2" s="837" t="s">
        <v>118</v>
      </c>
      <c r="B2" s="837" t="s">
        <v>1500</v>
      </c>
    </row>
    <row customHeight="1" ht="11.25">
      <c r="A3" s="837" t="s">
        <v>2400</v>
      </c>
      <c r="B3" s="837" t="s">
        <v>1510</v>
      </c>
    </row>
    <row customHeight="1" ht="11.25">
      <c r="A4" s="837" t="s">
        <v>2401</v>
      </c>
      <c r="B4" s="837" t="s">
        <v>1519</v>
      </c>
    </row>
    <row customHeight="1" ht="11.25">
      <c r="A5" s="837" t="s">
        <v>2402</v>
      </c>
      <c r="B5" s="837" t="s">
        <v>1528</v>
      </c>
    </row>
    <row customHeight="1" ht="11.25">
      <c r="A6" s="837" t="s">
        <v>2403</v>
      </c>
      <c r="B6" s="837" t="s">
        <v>1534</v>
      </c>
    </row>
    <row customHeight="1" ht="11.25">
      <c r="A7" s="837" t="s">
        <v>2404</v>
      </c>
      <c r="B7" s="837" t="s">
        <v>1542</v>
      </c>
    </row>
    <row customHeight="1" ht="11.25">
      <c r="A8" s="837" t="s">
        <v>2405</v>
      </c>
      <c r="B8" s="837"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715F5-4517-2AF6-7B57-2CFBCDCB9BF6}"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5" t="s">
        <v>2323</v>
      </c>
      <c r="B1" s="375" t="s">
        <v>2324</v>
      </c>
      <c r="C1" s="375" t="s">
        <v>2325</v>
      </c>
      <c r="D1" s="375" t="s">
        <v>2326</v>
      </c>
      <c r="E1" s="0" t="s">
        <v>2327</v>
      </c>
      <c r="F1" s="0" t="s">
        <v>2328</v>
      </c>
      <c r="G1" s="0" t="s">
        <v>2329</v>
      </c>
    </row>
    <row customHeight="1" ht="11.25">
      <c r="A2" s="0" t="s">
        <v>16</v>
      </c>
      <c r="B2" s="0" t="s">
        <v>99</v>
      </c>
      <c r="C2" s="0" t="s">
        <v>2330</v>
      </c>
      <c r="D2" s="0" t="s">
        <v>99</v>
      </c>
      <c r="E2" s="0" t="s">
        <v>2330</v>
      </c>
      <c r="F2" s="0" t="s">
        <v>2331</v>
      </c>
      <c r="G2" s="0" t="s">
        <v>109</v>
      </c>
    </row>
    <row customHeight="1" ht="11.25">
      <c r="A3" s="0" t="s">
        <v>16</v>
      </c>
      <c r="B3" s="0" t="s">
        <v>99</v>
      </c>
      <c r="C3" s="0" t="s">
        <v>2330</v>
      </c>
      <c r="D3" s="0" t="s">
        <v>2332</v>
      </c>
      <c r="E3" s="0" t="s">
        <v>2333</v>
      </c>
      <c r="F3" s="0" t="s">
        <v>2334</v>
      </c>
      <c r="G3" s="0" t="s">
        <v>110</v>
      </c>
    </row>
    <row customHeight="1" ht="11.25">
      <c r="A4" s="0" t="s">
        <v>16</v>
      </c>
      <c r="B4" s="0" t="s">
        <v>99</v>
      </c>
      <c r="C4" s="0" t="s">
        <v>2330</v>
      </c>
      <c r="D4" s="0" t="s">
        <v>2335</v>
      </c>
      <c r="E4" s="0" t="s">
        <v>2336</v>
      </c>
      <c r="F4" s="0" t="s">
        <v>2334</v>
      </c>
      <c r="G4" s="0" t="s">
        <v>89</v>
      </c>
    </row>
    <row customHeight="1" ht="11.25">
      <c r="A5" s="0" t="s">
        <v>16</v>
      </c>
      <c r="B5" s="0" t="s">
        <v>99</v>
      </c>
      <c r="C5" s="0" t="s">
        <v>2330</v>
      </c>
      <c r="D5" s="0" t="s">
        <v>2337</v>
      </c>
      <c r="E5" s="0" t="s">
        <v>2338</v>
      </c>
      <c r="F5" s="0" t="s">
        <v>2334</v>
      </c>
      <c r="G5" s="0" t="s">
        <v>90</v>
      </c>
    </row>
    <row customHeight="1" ht="11.25">
      <c r="A6" s="0" t="s">
        <v>16</v>
      </c>
      <c r="B6" s="0" t="s">
        <v>99</v>
      </c>
      <c r="C6" s="0" t="s">
        <v>2330</v>
      </c>
      <c r="D6" s="0" t="s">
        <v>2339</v>
      </c>
      <c r="E6" s="0" t="s">
        <v>2340</v>
      </c>
      <c r="F6" s="0" t="s">
        <v>2334</v>
      </c>
      <c r="G6" s="0" t="s">
        <v>111</v>
      </c>
    </row>
    <row customHeight="1" ht="11.25">
      <c r="A7" s="0" t="s">
        <v>16</v>
      </c>
      <c r="B7" s="0" t="s">
        <v>99</v>
      </c>
      <c r="C7" s="0" t="s">
        <v>2330</v>
      </c>
      <c r="D7" s="0" t="s">
        <v>2341</v>
      </c>
      <c r="E7" s="0" t="s">
        <v>2342</v>
      </c>
      <c r="F7" s="0" t="s">
        <v>2334</v>
      </c>
      <c r="G7" s="0" t="s">
        <v>91</v>
      </c>
    </row>
    <row customHeight="1" ht="11.25">
      <c r="A8" s="0" t="s">
        <v>16</v>
      </c>
      <c r="B8" s="0" t="s">
        <v>99</v>
      </c>
      <c r="C8" s="0" t="s">
        <v>2330</v>
      </c>
      <c r="D8" s="0" t="s">
        <v>2343</v>
      </c>
      <c r="E8" s="0" t="s">
        <v>2344</v>
      </c>
      <c r="F8" s="0" t="s">
        <v>2334</v>
      </c>
      <c r="G8" s="0" t="s">
        <v>92</v>
      </c>
    </row>
    <row customHeight="1" ht="11.25">
      <c r="A9" s="0" t="s">
        <v>16</v>
      </c>
      <c r="B9" s="0" t="s">
        <v>99</v>
      </c>
      <c r="C9" s="0" t="s">
        <v>2330</v>
      </c>
      <c r="D9" s="0" t="s">
        <v>2345</v>
      </c>
      <c r="E9" s="0" t="s">
        <v>2346</v>
      </c>
      <c r="F9" s="0" t="s">
        <v>2334</v>
      </c>
      <c r="G9" s="0" t="s">
        <v>112</v>
      </c>
    </row>
    <row customHeight="1" ht="11.25">
      <c r="A10" s="0" t="s">
        <v>16</v>
      </c>
      <c r="B10" s="0" t="s">
        <v>99</v>
      </c>
      <c r="C10" s="0" t="s">
        <v>2330</v>
      </c>
      <c r="D10" s="0" t="s">
        <v>2347</v>
      </c>
      <c r="E10" s="0" t="s">
        <v>2348</v>
      </c>
      <c r="F10" s="0" t="s">
        <v>2349</v>
      </c>
      <c r="G10" s="0" t="s">
        <v>149</v>
      </c>
    </row>
    <row customHeight="1" ht="11.25">
      <c r="A11" s="0" t="s">
        <v>16</v>
      </c>
      <c r="B11" s="0" t="s">
        <v>99</v>
      </c>
      <c r="C11" s="0" t="s">
        <v>2330</v>
      </c>
      <c r="D11" s="0" t="s">
        <v>2350</v>
      </c>
      <c r="E11" s="0" t="s">
        <v>2351</v>
      </c>
      <c r="F11" s="0" t="s">
        <v>2334</v>
      </c>
      <c r="G11" s="0" t="s">
        <v>150</v>
      </c>
    </row>
    <row customHeight="1" ht="11.25">
      <c r="A12" s="0" t="s">
        <v>16</v>
      </c>
      <c r="B12" s="0" t="s">
        <v>99</v>
      </c>
      <c r="C12" s="0" t="s">
        <v>2330</v>
      </c>
      <c r="D12" s="0" t="s">
        <v>2352</v>
      </c>
      <c r="E12" s="0" t="s">
        <v>2353</v>
      </c>
      <c r="F12" s="0" t="s">
        <v>2334</v>
      </c>
      <c r="G12" s="0" t="s">
        <v>151</v>
      </c>
    </row>
    <row customHeight="1" ht="11.25">
      <c r="A13" s="0" t="s">
        <v>16</v>
      </c>
      <c r="B13" s="0" t="s">
        <v>99</v>
      </c>
      <c r="C13" s="0" t="s">
        <v>2330</v>
      </c>
      <c r="D13" s="0" t="s">
        <v>2354</v>
      </c>
      <c r="E13" s="0" t="s">
        <v>2355</v>
      </c>
      <c r="F13" s="0" t="s">
        <v>2334</v>
      </c>
      <c r="G13" s="0" t="s">
        <v>152</v>
      </c>
    </row>
    <row customHeight="1" ht="11.25">
      <c r="A14" s="0" t="s">
        <v>16</v>
      </c>
      <c r="B14" s="0" t="s">
        <v>99</v>
      </c>
      <c r="C14" s="0" t="s">
        <v>2330</v>
      </c>
      <c r="D14" s="0" t="s">
        <v>2356</v>
      </c>
      <c r="E14" s="0" t="s">
        <v>2357</v>
      </c>
      <c r="F14" s="0" t="s">
        <v>2334</v>
      </c>
      <c r="G14" s="0" t="s">
        <v>153</v>
      </c>
    </row>
    <row customHeight="1" ht="11.25">
      <c r="A15" s="0" t="s">
        <v>16</v>
      </c>
      <c r="B15" s="0" t="s">
        <v>99</v>
      </c>
      <c r="C15" s="0" t="s">
        <v>2330</v>
      </c>
      <c r="D15" s="0" t="s">
        <v>2358</v>
      </c>
      <c r="E15" s="0" t="s">
        <v>2359</v>
      </c>
      <c r="F15" s="0" t="s">
        <v>2334</v>
      </c>
      <c r="G15" s="0" t="s">
        <v>154</v>
      </c>
    </row>
    <row customHeight="1" ht="11.25">
      <c r="A16" s="0" t="s">
        <v>16</v>
      </c>
      <c r="B16" s="0" t="s">
        <v>99</v>
      </c>
      <c r="C16" s="0" t="s">
        <v>2330</v>
      </c>
      <c r="D16" s="0" t="s">
        <v>100</v>
      </c>
      <c r="E16" s="0" t="s">
        <v>101</v>
      </c>
      <c r="F16" s="0" t="s">
        <v>2360</v>
      </c>
      <c r="G16" s="0" t="s">
        <v>98</v>
      </c>
    </row>
    <row customHeight="1" ht="11.25">
      <c r="A17" s="0" t="s">
        <v>16</v>
      </c>
      <c r="B17" s="0" t="s">
        <v>99</v>
      </c>
      <c r="C17" s="0" t="s">
        <v>2330</v>
      </c>
      <c r="D17" s="0" t="s">
        <v>2361</v>
      </c>
      <c r="E17" s="0" t="s">
        <v>2362</v>
      </c>
      <c r="F17" s="0" t="s">
        <v>2334</v>
      </c>
      <c r="G17" s="0" t="s">
        <v>1467</v>
      </c>
    </row>
    <row customHeight="1" ht="11.25">
      <c r="A18" s="0" t="s">
        <v>16</v>
      </c>
      <c r="B18" s="0" t="s">
        <v>99</v>
      </c>
      <c r="C18" s="0" t="s">
        <v>2330</v>
      </c>
      <c r="D18" s="0" t="s">
        <v>2363</v>
      </c>
      <c r="E18" s="0" t="s">
        <v>2364</v>
      </c>
      <c r="F18" s="0" t="s">
        <v>2334</v>
      </c>
      <c r="G18" s="0" t="s">
        <v>1479</v>
      </c>
    </row>
    <row customHeight="1" ht="11.25">
      <c r="A19" s="0" t="s">
        <v>16</v>
      </c>
      <c r="B19" s="0" t="s">
        <v>99</v>
      </c>
      <c r="C19" s="0" t="s">
        <v>2330</v>
      </c>
      <c r="D19" s="0" t="s">
        <v>2365</v>
      </c>
      <c r="E19" s="0" t="s">
        <v>2366</v>
      </c>
      <c r="F19" s="0" t="s">
        <v>2334</v>
      </c>
      <c r="G19" s="0" t="s">
        <v>1493</v>
      </c>
    </row>
    <row customHeight="1" ht="11.25">
      <c r="A20" s="0" t="s">
        <v>16</v>
      </c>
      <c r="B20" s="0" t="s">
        <v>99</v>
      </c>
      <c r="C20" s="0" t="s">
        <v>2330</v>
      </c>
      <c r="D20" s="0" t="s">
        <v>2367</v>
      </c>
      <c r="E20" s="0" t="s">
        <v>2368</v>
      </c>
      <c r="F20" s="0" t="s">
        <v>2334</v>
      </c>
      <c r="G20" s="0" t="s">
        <v>1505</v>
      </c>
    </row>
    <row customHeight="1" ht="11.25">
      <c r="A21" s="0" t="s">
        <v>16</v>
      </c>
      <c r="B21" s="0" t="s">
        <v>99</v>
      </c>
      <c r="C21" s="0" t="s">
        <v>2330</v>
      </c>
      <c r="D21" s="0" t="s">
        <v>2369</v>
      </c>
      <c r="E21" s="0" t="s">
        <v>2370</v>
      </c>
      <c r="F21" s="0" t="s">
        <v>2334</v>
      </c>
      <c r="G21" s="0" t="s">
        <v>1514</v>
      </c>
    </row>
    <row customHeight="1" ht="11.25">
      <c r="A22" s="0" t="s">
        <v>16</v>
      </c>
      <c r="B22" s="0" t="s">
        <v>99</v>
      </c>
      <c r="C22" s="0" t="s">
        <v>2330</v>
      </c>
      <c r="D22" s="0" t="s">
        <v>2371</v>
      </c>
      <c r="E22" s="0" t="s">
        <v>2372</v>
      </c>
      <c r="F22" s="0" t="s">
        <v>2334</v>
      </c>
      <c r="G22" s="0" t="s">
        <v>1530</v>
      </c>
    </row>
    <row customHeight="1" ht="11.25">
      <c r="A23" s="0"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0C622-7D45-9BA8-2C18-3756D8F2FF7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2406</v>
      </c>
      <c r="B1" s="837" t="s">
        <v>2407</v>
      </c>
      <c r="C1" s="837" t="s">
        <v>1164</v>
      </c>
    </row>
    <row customHeight="1" ht="11.25">
      <c r="A2" s="837">
        <v>4189678</v>
      </c>
      <c r="B2" s="837" t="s">
        <v>2408</v>
      </c>
      <c r="C2" s="837" t="s">
        <v>2409</v>
      </c>
    </row>
    <row customHeight="1" ht="11.25">
      <c r="A3" s="837">
        <v>4190415</v>
      </c>
      <c r="B3" s="837" t="s">
        <v>2410</v>
      </c>
      <c r="C3" s="837" t="s">
        <v>2409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14B7B-CF8A-DC9A-B9B8-FB8215B3709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2411</v>
      </c>
      <c r="B1" s="165" t="s">
        <v>2412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A72F7-8B66-402B-959D-CA3173C4A02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2413</v>
      </c>
      <c r="B1" s="0" t="b">
        <v>1</v>
      </c>
    </row>
    <row customHeight="1" ht="11.25">
      <c r="A2" s="0" t="s">
        <v>2414</v>
      </c>
      <c r="B2" s="0" t="b">
        <v>0</v>
      </c>
    </row>
    <row customHeight="1" ht="11.25">
      <c r="A3" s="0" t="s">
        <v>2415</v>
      </c>
      <c r="B3" s="0" t="b">
        <v>0</v>
      </c>
    </row>
    <row customHeight="1" ht="11.25">
      <c r="A4" s="0" t="s">
        <v>2416</v>
      </c>
      <c r="B4" s="0" t="b">
        <v>1</v>
      </c>
    </row>
    <row customHeight="1" ht="11.25">
      <c r="A5" s="0" t="s">
        <v>2417</v>
      </c>
      <c r="B5" s="0" t="b">
        <v>0</v>
      </c>
    </row>
    <row customHeight="1" ht="11.25">
      <c r="A6" s="0" t="s">
        <v>2418</v>
      </c>
      <c r="B6" s="0" t="b">
        <v>0</v>
      </c>
    </row>
    <row customHeight="1" ht="11.25">
      <c r="A7" s="0" t="s">
        <v>2419</v>
      </c>
      <c r="B7" s="0" t="b">
        <v>0</v>
      </c>
    </row>
    <row customHeight="1" ht="11.25">
      <c r="A8" s="0" t="s">
        <v>2420</v>
      </c>
      <c r="B8" s="0" t="b">
        <v>0</v>
      </c>
    </row>
    <row customHeight="1" ht="11.25">
      <c r="A9" s="0" t="s">
        <v>2421</v>
      </c>
      <c r="B9" s="0" t="b">
        <v>0</v>
      </c>
    </row>
    <row customHeight="1" ht="11.25">
      <c r="A10" s="0" t="s">
        <v>2422</v>
      </c>
      <c r="B10" s="0" t="b">
        <v>0</v>
      </c>
    </row>
    <row customHeight="1" ht="11.25">
      <c r="A11" s="0" t="s">
        <v>2423</v>
      </c>
      <c r="B11" s="0" t="b">
        <v>1</v>
      </c>
    </row>
    <row customHeight="1" ht="11.25">
      <c r="A12" s="0" t="s">
        <v>2424</v>
      </c>
      <c r="B12" s="0" t="b">
        <v>0</v>
      </c>
    </row>
    <row customHeight="1" ht="11.25">
      <c r="A13" s="0" t="s">
        <v>2425</v>
      </c>
      <c r="B13" s="0" t="b">
        <v>0</v>
      </c>
    </row>
    <row customHeight="1" ht="11.25">
      <c r="A14" s="0" t="s">
        <v>2426</v>
      </c>
      <c r="B14" s="0" t="b">
        <v>0</v>
      </c>
    </row>
    <row customHeight="1" ht="11.25">
      <c r="A15" s="0" t="s">
        <v>2427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9FED5-276A-A8EB-B33E-7831615E510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5F3A1-43BD-107A-9B56-C0DB7F014AD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2428</v>
      </c>
      <c r="B1" s="69" t="s">
        <v>2429</v>
      </c>
    </row>
    <row customHeight="1" ht="11.25">
      <c r="A2" s="66" t="s">
        <v>2430</v>
      </c>
      <c r="B2" s="66" t="s">
        <v>2431</v>
      </c>
    </row>
    <row customHeight="1" ht="11.25">
      <c r="A3" s="66" t="s">
        <v>2432</v>
      </c>
      <c r="B3" s="66" t="s">
        <v>2433</v>
      </c>
    </row>
    <row customHeight="1" ht="11.25">
      <c r="A4" s="66" t="s">
        <v>2434</v>
      </c>
      <c r="B4" s="66" t="s">
        <v>2435</v>
      </c>
    </row>
    <row customHeight="1" ht="11.25">
      <c r="A5" s="66" t="s">
        <v>2436</v>
      </c>
      <c r="B5" s="66" t="s">
        <v>2437</v>
      </c>
    </row>
    <row customHeight="1" ht="11.25">
      <c r="A6" s="66" t="s">
        <v>2438</v>
      </c>
      <c r="B6" s="66" t="s">
        <v>2439</v>
      </c>
    </row>
    <row customHeight="1" ht="11.25">
      <c r="A7" s="66" t="s">
        <v>2440</v>
      </c>
      <c r="B7" s="66" t="s">
        <v>2441</v>
      </c>
    </row>
    <row customHeight="1" ht="11.25">
      <c r="A8" s="66" t="s">
        <v>2442</v>
      </c>
      <c r="B8" s="66" t="s">
        <v>2443</v>
      </c>
    </row>
    <row customHeight="1" ht="11.25">
      <c r="A9" s="66" t="s">
        <v>2444</v>
      </c>
      <c r="B9" s="66" t="s">
        <v>2445</v>
      </c>
    </row>
    <row customHeight="1" ht="11.25">
      <c r="A10" s="66" t="s">
        <v>2446</v>
      </c>
      <c r="B10" s="66" t="s">
        <v>2447</v>
      </c>
    </row>
    <row customHeight="1" ht="11.25">
      <c r="A11" s="66" t="s">
        <v>2448</v>
      </c>
      <c r="B11" s="66" t="s">
        <v>2449</v>
      </c>
    </row>
    <row customHeight="1" ht="11.25">
      <c r="A12" s="66" t="s">
        <v>2450</v>
      </c>
      <c r="B12" s="66" t="s">
        <v>2451</v>
      </c>
    </row>
    <row customHeight="1" ht="11.25">
      <c r="A13" s="66" t="s">
        <v>2452</v>
      </c>
      <c r="B13" s="66" t="s">
        <v>2453</v>
      </c>
    </row>
    <row customHeight="1" ht="11.25">
      <c r="A14" s="66" t="s">
        <v>2454</v>
      </c>
      <c r="B14" s="66" t="s">
        <v>2455</v>
      </c>
    </row>
    <row customHeight="1" ht="11.25">
      <c r="A15" s="66" t="s">
        <v>2456</v>
      </c>
      <c r="B15" s="66" t="s">
        <v>2457</v>
      </c>
    </row>
    <row customHeight="1" ht="11.25">
      <c r="A16" s="66" t="s">
        <v>2458</v>
      </c>
      <c r="B16" s="66" t="s">
        <v>2459</v>
      </c>
    </row>
    <row customHeight="1" ht="11.25">
      <c r="A17" s="66" t="s">
        <v>2460</v>
      </c>
      <c r="B17" s="66" t="s">
        <v>2461</v>
      </c>
    </row>
    <row customHeight="1" ht="11.25">
      <c r="A18" s="66" t="s">
        <v>2462</v>
      </c>
      <c r="B18" s="66" t="s">
        <v>2463</v>
      </c>
    </row>
    <row customHeight="1" ht="11.25">
      <c r="A19" s="66" t="s">
        <v>2464</v>
      </c>
      <c r="B19" s="66" t="s">
        <v>2465</v>
      </c>
    </row>
    <row customHeight="1" ht="11.25">
      <c r="A20" s="66" t="s">
        <v>2466</v>
      </c>
      <c r="B20" s="66" t="s">
        <v>2467</v>
      </c>
    </row>
    <row customHeight="1" ht="11.25">
      <c r="A21" s="66" t="s">
        <v>2468</v>
      </c>
      <c r="B21" s="66" t="s">
        <v>2469</v>
      </c>
    </row>
    <row customHeight="1" ht="11.25">
      <c r="A22" s="66" t="s">
        <v>2470</v>
      </c>
      <c r="B22" s="66" t="s">
        <v>2471</v>
      </c>
    </row>
    <row customHeight="1" ht="11.25">
      <c r="A23" s="66" t="s">
        <v>2472</v>
      </c>
      <c r="B23" s="66" t="s">
        <v>2473</v>
      </c>
    </row>
    <row customHeight="1" ht="11.25">
      <c r="A24" s="66" t="s">
        <v>2474</v>
      </c>
      <c r="B24" s="66" t="s">
        <v>2475</v>
      </c>
    </row>
    <row customHeight="1" ht="11.25">
      <c r="A25" s="66" t="s">
        <v>2476</v>
      </c>
      <c r="B25" s="66" t="s">
        <v>2477</v>
      </c>
    </row>
    <row customHeight="1" ht="11.25">
      <c r="A26" s="66" t="s">
        <v>2478</v>
      </c>
      <c r="B26" s="66" t="s">
        <v>2479</v>
      </c>
    </row>
    <row customHeight="1" ht="11.25">
      <c r="A27" s="66" t="s">
        <v>2480</v>
      </c>
      <c r="B27" s="66" t="s">
        <v>2481</v>
      </c>
    </row>
    <row customHeight="1" ht="11.25">
      <c r="A28" s="66" t="s">
        <v>2482</v>
      </c>
      <c r="B28" s="66" t="s">
        <v>2483</v>
      </c>
    </row>
    <row customHeight="1" ht="11.25">
      <c r="A29" s="66" t="s">
        <v>2484</v>
      </c>
      <c r="B29" s="66" t="s">
        <v>2485</v>
      </c>
    </row>
    <row customHeight="1" ht="11.25">
      <c r="A30" s="66" t="s">
        <v>2486</v>
      </c>
      <c r="B30" s="66" t="s">
        <v>2487</v>
      </c>
    </row>
    <row customHeight="1" ht="11.25">
      <c r="A31" s="66" t="s">
        <v>2488</v>
      </c>
      <c r="B31" s="66" t="s">
        <v>2489</v>
      </c>
    </row>
    <row customHeight="1" ht="11.25">
      <c r="A32" s="66" t="s">
        <v>2490</v>
      </c>
      <c r="B32" s="66" t="s">
        <v>2491</v>
      </c>
    </row>
    <row customHeight="1" ht="11.25">
      <c r="A33" s="66" t="s">
        <v>2492</v>
      </c>
      <c r="B33" s="66" t="s">
        <v>2493</v>
      </c>
    </row>
    <row customHeight="1" ht="11.25">
      <c r="A34" s="66" t="s">
        <v>2494</v>
      </c>
      <c r="B34" s="66" t="s">
        <v>2495</v>
      </c>
    </row>
    <row customHeight="1" ht="11.25">
      <c r="A35" s="66" t="s">
        <v>2496</v>
      </c>
      <c r="B35" s="66" t="s">
        <v>2497</v>
      </c>
    </row>
    <row customHeight="1" ht="11.25">
      <c r="A36" s="66" t="s">
        <v>2498</v>
      </c>
      <c r="B36" s="66" t="s">
        <v>2499</v>
      </c>
    </row>
    <row customHeight="1" ht="11.25">
      <c r="A37" s="66" t="s">
        <v>2500</v>
      </c>
      <c r="B37" s="66" t="s">
        <v>2501</v>
      </c>
    </row>
    <row customHeight="1" ht="11.25">
      <c r="A38" s="66" t="s">
        <v>2502</v>
      </c>
      <c r="B38" s="66" t="s">
        <v>2503</v>
      </c>
    </row>
    <row customHeight="1" ht="11.25">
      <c r="A39" s="66" t="s">
        <v>2504</v>
      </c>
      <c r="B39" s="66" t="s">
        <v>2505</v>
      </c>
    </row>
    <row customHeight="1" ht="11.25">
      <c r="A40" s="66" t="s">
        <v>2506</v>
      </c>
      <c r="B40" s="66" t="s">
        <v>2507</v>
      </c>
    </row>
    <row customHeight="1" ht="11.25">
      <c r="A41" s="66" t="s">
        <v>2508</v>
      </c>
      <c r="B41" s="66" t="s">
        <v>2509</v>
      </c>
    </row>
    <row customHeight="1" ht="11.25">
      <c r="A42" s="66" t="s">
        <v>2510</v>
      </c>
      <c r="B42" s="66" t="s">
        <v>2511</v>
      </c>
    </row>
    <row customHeight="1" ht="11.25">
      <c r="A43" s="66" t="s">
        <v>2512</v>
      </c>
      <c r="B43" s="66" t="s">
        <v>2513</v>
      </c>
    </row>
    <row customHeight="1" ht="11.25">
      <c r="A44" s="66" t="s">
        <v>2514</v>
      </c>
      <c r="B44" s="66" t="s">
        <v>2515</v>
      </c>
    </row>
    <row customHeight="1" ht="11.25">
      <c r="A45" s="66" t="s">
        <v>2516</v>
      </c>
      <c r="B45" s="66" t="s">
        <v>2517</v>
      </c>
    </row>
    <row customHeight="1" ht="11.25">
      <c r="A46" s="66" t="s">
        <v>2518</v>
      </c>
      <c r="B46" s="66" t="s">
        <v>2519</v>
      </c>
    </row>
    <row customHeight="1" ht="11.25">
      <c r="A47" s="66" t="s">
        <v>2520</v>
      </c>
      <c r="B47" s="66" t="s">
        <v>2521</v>
      </c>
    </row>
    <row customHeight="1" ht="11.25">
      <c r="A48" s="66" t="s">
        <v>2522</v>
      </c>
      <c r="B48" s="66" t="s">
        <v>2523</v>
      </c>
    </row>
    <row customHeight="1" ht="11.25">
      <c r="A49" s="66" t="s">
        <v>2524</v>
      </c>
      <c r="B49" s="66" t="s">
        <v>2525</v>
      </c>
    </row>
    <row customHeight="1" ht="11.25">
      <c r="A50" s="66" t="s">
        <v>2526</v>
      </c>
      <c r="B50" s="66" t="s">
        <v>2527</v>
      </c>
    </row>
    <row customHeight="1" ht="11.25">
      <c r="A51" s="66" t="s">
        <v>2528</v>
      </c>
      <c r="B51" s="66" t="s">
        <v>2529</v>
      </c>
    </row>
    <row customHeight="1" ht="11.25">
      <c r="A52" s="66" t="s">
        <v>2530</v>
      </c>
      <c r="B52" s="66" t="s">
        <v>2531</v>
      </c>
    </row>
    <row customHeight="1" ht="11.25">
      <c r="A53" s="66" t="s">
        <v>2532</v>
      </c>
      <c r="B53" s="66" t="s">
        <v>2533</v>
      </c>
    </row>
    <row customHeight="1" ht="11.25">
      <c r="A54" s="66" t="s">
        <v>2534</v>
      </c>
      <c r="B54" s="66" t="s">
        <v>2535</v>
      </c>
    </row>
    <row customHeight="1" ht="11.25">
      <c r="A55" s="66" t="s">
        <v>2536</v>
      </c>
      <c r="B55" s="66" t="s">
        <v>2537</v>
      </c>
    </row>
    <row customHeight="1" ht="11.25">
      <c r="A56" s="66" t="s">
        <v>2538</v>
      </c>
      <c r="B56" s="66" t="s">
        <v>2539</v>
      </c>
    </row>
    <row customHeight="1" ht="11.25">
      <c r="A57" s="66" t="s">
        <v>2540</v>
      </c>
      <c r="B57" s="66" t="s">
        <v>2541</v>
      </c>
    </row>
    <row customHeight="1" ht="11.25">
      <c r="A58" s="66" t="s">
        <v>2542</v>
      </c>
      <c r="B58" s="66" t="s">
        <v>2543</v>
      </c>
    </row>
    <row customHeight="1" ht="11.25">
      <c r="A59" s="66" t="s">
        <v>2544</v>
      </c>
      <c r="B59" s="66" t="s">
        <v>2545</v>
      </c>
    </row>
    <row customHeight="1" ht="11.25">
      <c r="A60" s="66" t="s">
        <v>2546</v>
      </c>
      <c r="B60" s="66" t="s">
        <v>2547</v>
      </c>
    </row>
    <row customHeight="1" ht="11.25">
      <c r="A61" s="66"/>
      <c r="B61" s="66" t="s">
        <v>2548</v>
      </c>
    </row>
    <row customHeight="1" ht="11.25">
      <c r="A62" s="66"/>
      <c r="B62" s="66" t="s">
        <v>2549</v>
      </c>
    </row>
    <row customHeight="1" ht="11.25">
      <c r="A63" s="66"/>
      <c r="B63" s="66" t="s">
        <v>2550</v>
      </c>
    </row>
    <row customHeight="1" ht="11.25">
      <c r="A64" s="66"/>
      <c r="B64" s="66" t="s">
        <v>2551</v>
      </c>
    </row>
    <row customHeight="1" ht="11.25">
      <c r="A65" s="66"/>
      <c r="B65" s="66" t="s">
        <v>2552</v>
      </c>
    </row>
    <row customHeight="1" ht="11.25">
      <c r="A66" s="66"/>
      <c r="B66" s="66" t="s">
        <v>2553</v>
      </c>
    </row>
    <row customHeight="1" ht="11.25">
      <c r="A67" s="66"/>
      <c r="B67" s="66" t="s">
        <v>2554</v>
      </c>
    </row>
    <row customHeight="1" ht="11.25">
      <c r="A68" s="66"/>
      <c r="B68" s="66" t="s">
        <v>2555</v>
      </c>
    </row>
    <row customHeight="1" ht="11.25">
      <c r="A69" s="66"/>
      <c r="B69" s="66" t="s">
        <v>2556</v>
      </c>
    </row>
    <row customHeight="1" ht="11.25">
      <c r="A70" s="66"/>
      <c r="B70" s="66" t="s">
        <v>2557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AB5B6-D37C-538B-4192-4D381DB590C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2558</v>
      </c>
    </row>
    <row customHeight="1" ht="90">
      <c r="B2" s="96" t="s">
        <v>2559</v>
      </c>
    </row>
    <row customHeight="1" ht="67.5">
      <c r="B3" s="96" t="s">
        <v>2560</v>
      </c>
    </row>
    <row customHeight="1" ht="33.75">
      <c r="B4" s="96" t="s">
        <v>2561</v>
      </c>
    </row>
    <row customHeight="1" ht="11.25">
      <c r="B5" s="96" t="s">
        <v>2562</v>
      </c>
    </row>
    <row customHeight="1" ht="22.5">
      <c r="B6" s="96" t="s">
        <v>2563</v>
      </c>
    </row>
    <row customHeight="1" ht="22.5">
      <c r="B7" s="96" t="s">
        <v>2564</v>
      </c>
    </row>
    <row customHeight="1" ht="22.5">
      <c r="B8" s="96" t="s">
        <v>2565</v>
      </c>
    </row>
    <row customHeight="1" ht="22.5">
      <c r="B9" s="96" t="s">
        <v>2566</v>
      </c>
    </row>
    <row customHeight="1" ht="56.25">
      <c r="B10" s="96" t="s">
        <v>2567</v>
      </c>
    </row>
    <row customHeight="1" ht="12.75">
      <c r="B11" s="161" t="s">
        <v>2568</v>
      </c>
    </row>
    <row customHeight="1" ht="11.25">
      <c r="B12" s="95" t="s">
        <v>2569</v>
      </c>
    </row>
    <row customHeight="1" ht="22.5">
      <c r="B13" s="96" t="s">
        <v>2570</v>
      </c>
    </row>
    <row customHeight="1" ht="67.5">
      <c r="B14" s="96" t="s">
        <v>2571</v>
      </c>
    </row>
    <row customHeight="1" ht="22.5">
      <c r="B15" s="96" t="s">
        <v>2572</v>
      </c>
    </row>
    <row customHeight="1" ht="11.25">
      <c r="B16" s="95" t="s">
        <v>2573</v>
      </c>
      <c r="D16" s="102"/>
    </row>
    <row customHeight="1" ht="33.75">
      <c r="B17" s="96" t="s">
        <v>2574</v>
      </c>
    </row>
    <row customHeight="1" ht="33.75">
      <c r="B18" s="96" t="s">
        <v>2575</v>
      </c>
    </row>
    <row customHeight="1" ht="11.25">
      <c r="B19" s="96" t="s">
        <v>2576</v>
      </c>
    </row>
    <row customHeight="1" ht="33.75">
      <c r="B20" s="96" t="s">
        <v>2577</v>
      </c>
    </row>
    <row customHeight="1" ht="11.25">
      <c r="B21" s="95" t="s">
        <v>2578</v>
      </c>
    </row>
    <row customHeight="1" ht="11.25">
      <c r="B22" s="96" t="s">
        <v>2579</v>
      </c>
    </row>
    <row r="24" customHeight="1" ht="22.5">
      <c r="B24" s="163" t="s">
        <v>2580</v>
      </c>
    </row>
    <row r="26" customHeight="1" ht="11.25">
      <c r="B26" s="95" t="s">
        <v>2581</v>
      </c>
    </row>
    <row customHeight="1" ht="22.5">
      <c r="B27" s="162" t="s">
        <v>395</v>
      </c>
    </row>
    <row customHeight="1" ht="56.25">
      <c r="B28" s="162" t="s">
        <v>2582</v>
      </c>
    </row>
    <row customHeight="1" ht="11.25">
      <c r="B29" s="212" t="s">
        <v>2583</v>
      </c>
    </row>
    <row customHeight="1" ht="22.5">
      <c r="B30" s="162" t="s">
        <v>2584</v>
      </c>
    </row>
    <row r="32" customHeight="1" ht="11.25">
      <c r="A32" s="190"/>
      <c r="B32" s="191" t="s">
        <v>2585</v>
      </c>
    </row>
    <row customHeight="1" ht="14.25">
      <c r="A33" s="192">
        <v>1</v>
      </c>
      <c r="B33" s="193" t="s">
        <v>2586</v>
      </c>
    </row>
    <row customHeight="1" ht="14.25">
      <c r="A34" s="192">
        <v>2</v>
      </c>
      <c r="B34" s="193" t="s">
        <v>2587</v>
      </c>
    </row>
    <row customHeight="1" ht="11.25">
      <c r="B35" s="191" t="s">
        <v>2588</v>
      </c>
    </row>
    <row customHeight="1" ht="11.25">
      <c r="B36" s="193" t="s">
        <v>2589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062EA-5344-9458-9066-7F656EC1C15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ИМУП «ПОСЖИЛКОМСЕРВИС»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87</v>
      </c>
      <c r="E11" s="2225" t="s">
        <v>105</v>
      </c>
      <c r="F11" s="2194" t="s">
        <v>87</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