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<sst xmlns="http://schemas.openxmlformats.org/spreadsheetml/2006/main" count="9488" uniqueCount="2600">
  <si>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</si>
  <si>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</si>
  <si>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</si>
  <si>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</si>
  <si>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</si>
  <si>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</si>
  <si>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</si>
  <si>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</si>
  <si>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</si>
  <si>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</si>
  <si>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</si>
  <si>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</si>
  <si>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</si>
  <si>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</si>
  <si>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</si>
  <si>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</si>
  <si>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</si>
  <si>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</si>
  <si>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</si>
  <si>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</si>
  <si>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</si>
  <si>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</si>
  <si>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</si>
  <si>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</si>
  <si>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</si>
  <si>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</si>
  <si>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</si>
  <si>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</si>
  <si>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</si>
  <si>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</si>
  <si>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</si>
  <si>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</si>
  <si>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</si>
  <si>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</si>
  <si>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</si>
  <si>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</si>
  <si>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</si>
  <si>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</si>
  <si>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</si>
  <si>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</si>
  <si>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</si>
  <si>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</si>
  <si>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</si>
  <si>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</si>
  <si>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</si>
  <si>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</si>
  <si>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</si>
  <si>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</si>
  <si>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</si>
  <si>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</si>
  <si>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</si>
  <si>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</si>
  <si>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</si>
  <si>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</si>
  <si>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</si>
  <si>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</si>
  <si>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</si>
  <si>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</si>
  <si>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</si>
  <si>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</si>
  <si>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</si>
  <si>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</si>
  <si>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</si>
  <si>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</si>
  <si>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</si>
  <si>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</si>
  <si>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</si>
  <si>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</si>
  <si>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</si>
  <si>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</si>
  <si>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</si>
  <si>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</si>
  <si>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Бурадчук Артем Анатольевич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</si>
  <si>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</si>
  <si>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</si>
  <si>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</si>
  <si>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</si>
  <si>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</si>
  <si>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</si>
  <si>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</si>
  <si>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</si>
  <si>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</si>
  <si>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</si>
  <si>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</si>
  <si>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</si>
  <si>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</si>
  <si>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</si>
  <si>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</si>
  <si>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</si>
  <si>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</si>
  <si>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</si>
  <si>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</si>
  <si>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</si>
  <si>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</si>
  <si>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</si>
  <si>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</si>
  <si>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</si>
  <si>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</si>
  <si>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</si>
  <si>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</si>
  <si>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</si>
  <si>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</si>
  <si>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</si>
  <si>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</si>
  <si>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</si>
  <si>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</si>
  <si>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</si>
  <si>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</si>
  <si>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</si>
  <si>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</si>
  <si>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</si>
  <si>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</si>
  <si>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</si>
  <si>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</si>
  <si>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</si>
  <si>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</si>
  <si>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</si>
  <si>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</si>
  <si>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</si>
  <si>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</si>
  <si>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</si>
  <si>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</si>
  <si>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</si>
  <si>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</si>
  <si>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</si>
  <si>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</si>
  <si>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</si>
  <si>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</si>
  <si>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</si>
  <si>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</si>
  <si>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</si>
  <si>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</si>
  <si>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</si>
  <si>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</si>
  <si>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</si>
  <si>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</si>
  <si>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</si>
  <si>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</si>
  <si>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</si>
  <si>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</si>
  <si>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</si>
  <si>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</si>
  <si>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</si>
  <si>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</si>
  <si>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</si>
  <si>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</si>
  <si>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</si>
  <si>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</si>
  <si>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</si>
  <si>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</si>
  <si>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</si>
  <si>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</si>
  <si>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</si>
  <si>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</si>
  <si>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</si>
  <si>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</si>
  <si>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</si>
  <si>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</si>
  <si>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</si>
  <si>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</si>
  <si>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</si>
  <si>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</si>
  <si>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</si>
  <si>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</si>
  <si>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</si>
  <si>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</si>
  <si>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</si>
  <si>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</si>
  <si>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</si>
  <si>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</si>
  <si>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</si>
  <si>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</si>
  <si>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</si>
  <si>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</si>
  <si>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</si>
  <si>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</si>
  <si>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</si>
  <si>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</si>
  <si>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</si>
  <si>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</si>
  <si>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</si>
  <si>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</si>
  <si>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</si>
  <si>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</si>
  <si>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</si>
  <si>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</si>
  <si>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</si>
  <si>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</si>
  <si>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</si>
  <si>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</si>
  <si>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</si>
  <si>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</si>
  <si>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</si>
  <si>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</si>
  <si>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</si>
  <si>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</si>
  <si>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</si>
  <si>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</si>
  <si>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</si>
  <si>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</si>
  <si>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</si>
  <si>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</si>
  <si>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</si>
  <si>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</si>
  <si>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</si>
  <si>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</si>
  <si>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</si>
  <si>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</si>
  <si>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</si>
  <si>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</si>
  <si>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</si>
  <si>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</si>
  <si>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</si>
  <si>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</si>
  <si>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</si>
  <si>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</si>
  <si>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</si>
  <si>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</si>
  <si>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</si>
  <si>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</si>
  <si>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</si>
  <si>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</si>
  <si>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</si>
  <si>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</si>
  <si>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</si>
  <si>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</si>
  <si>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</si>
  <si>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</si>
  <si>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</si>
  <si>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</si>
  <si>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</si>
  <si>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</si>
  <si>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</si>
  <si>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</si>
  <si>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</si>
  <si>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</si>
  <si>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</si>
  <si>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</si>
  <si>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</si>
  <si>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</si>
  <si>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</si>
  <si>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</si>
  <si>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</si>
  <si>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</si>
  <si>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</si>
  <si>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</si>
  <si>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</si>
  <si>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</si>
  <si>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</si>
  <si>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</si>
  <si>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</si>
  <si>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</si>
  <si>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</si>
  <si>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</si>
  <si>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</si>
  <si>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</si>
  <si>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</si>
  <si>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</si>
  <si>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</si>
  <si>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</si>
  <si>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</si>
  <si>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</si>
  <si>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</si>
  <si>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</si>
  <si>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</si>
  <si>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</si>
  <si>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</si>
  <si>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</si>
  <si>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</si>
  <si>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</si>
  <si>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</si>
  <si>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</si>
  <si>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</si>
  <si>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</si>
  <si>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</si>
  <si>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</si>
  <si>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</si>
  <si>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</si>
  <si>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</si>
  <si>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</si>
  <si>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</si>
  <si>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</si>
  <si>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</si>
  <si>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</si>
  <si>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</si>
  <si>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</si>
  <si>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</si>
  <si>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</si>
  <si>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</si>
  <si>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</si>
  <si>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</si>
  <si>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</si>
  <si>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</si>
  <si>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</si>
  <si>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</si>
  <si>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</si>
  <si>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</si>
  <si>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</si>
  <si>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</si>
  <si>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</si>
  <si>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</si>
  <si>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</si>
  <si>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</si>
  <si>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</si>
  <si>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</si>
  <si>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</si>
  <si>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</si>
  <si>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</si>
  <si>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</si>
  <si>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</si>
  <si>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</si>
  <si>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</si>
  <si>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</si>
  <si>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</si>
  <si>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</si>
  <si>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</si>
  <si>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</si>
  <si>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</si>
  <si>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</si>
  <si>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</si>
  <si>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</si>
  <si>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</si>
  <si>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</si>
  <si>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</si>
  <si>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</si>
  <si>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</si>
  <si>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</si>
  <si>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</si>
  <si>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</si>
  <si>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</si>
  <si>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</si>
  <si>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</si>
  <si>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</si>
  <si>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</si>
  <si>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</si>
  <si>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</si>
  <si>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</si>
  <si>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</si>
  <si>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</si>
  <si>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</si>
  <si>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</si>
  <si>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</si>
  <si>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</si>
  <si>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</si>
  <si>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</si>
  <si>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</si>
  <si>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</si>
  <si>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</si>
  <si>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</si>
  <si>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</si>
  <si>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</si>
  <si>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</si>
  <si>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</si>
  <si>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</si>
  <si>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</si>
  <si>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</si>
  <si>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</si>
  <si>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</si>
  <si>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</si>
  <si>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</si>
  <si>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</si>
  <si>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</si>
  <si>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</si>
  <si>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</si>
  <si>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</si>
  <si>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</si>
  <si>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</si>
  <si>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</si>
  <si>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</si>
  <si>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</si>
  <si>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</si>
  <si>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</si>
  <si>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</si>
  <si>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</si>
  <si>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</si>
  <si>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</si>
  <si>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</si>
  <si>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</si>
  <si>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</si>
  <si>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</si>
  <si>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</si>
  <si>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</si>
  <si>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</si>
  <si>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</si>
  <si>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</si>
  <si>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</si>
  <si>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</si>
  <si>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</si>
  <si>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</si>
  <si>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</si>
  <si>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</si>
  <si>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</si>
  <si>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</si>
  <si>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</si>
  <si>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</si>
  <si>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</si>
  <si>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</si>
  <si>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</si>
  <si>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</si>
  <si>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</si>
  <si>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</si>
  <si>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</si>
  <si>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</si>
  <si>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</si>
  <si>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</si>
  <si>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</si>
  <si>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</si>
  <si>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</si>
  <si>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</si>
  <si>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</si>
  <si>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</si>
  <si>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</si>
  <si>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</si>
  <si>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</si>
  <si>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</si>
  <si>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</si>
  <si>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</si>
  <si>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</si>
  <si>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</si>
  <si>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</si>
  <si>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</si>
  <si>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</si>
  <si>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</si>
  <si>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</si>
  <si>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</si>
  <si>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</si>
  <si>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</si>
  <si>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</si>
  <si>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</si>
  <si>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</si>
  <si>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</si>
  <si>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</si>
  <si>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</si>
  <si>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</si>
  <si>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</si>
  <si>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</si>
  <si>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</si>
  <si>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</si>
  <si>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</si>
  <si>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</si>
  <si>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</si>
  <si>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</si>
  <si>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</si>
  <si>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</si>
  <si>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</si>
  <si>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</si>
  <si>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</si>
  <si>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</si>
  <si>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</si>
  <si>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</si>
  <si>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</si>
  <si>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</si>
  <si>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</si>
  <si>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</si>
  <si>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</si>
  <si>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</si>
  <si>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</si>
  <si>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</si>
  <si>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</si>
  <si>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</si>
  <si>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</si>
  <si>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</si>
  <si>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</si>
  <si>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</si>
  <si>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</si>
  <si>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</si>
  <si>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</si>
  <si>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</si>
  <si>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</si>
  <si>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</si>
  <si>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</si>
  <si>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</si>
  <si>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</si>
  <si>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</si>
  <si>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</si>
  <si>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</si>
  <si>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</si>
  <si>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</si>
  <si>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</si>
  <si>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</si>
  <si>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</si>
  <si>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</si>
  <si>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</si>
  <si>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</si>
  <si>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</si>
  <si>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</si>
  <si>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</si>
  <si>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</si>
  <si>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</si>
  <si>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</si>
  <si>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</si>
  <si>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</si>
  <si>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</si>
  <si>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</si>
  <si>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</si>
  <si>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</si>
  <si>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</si>
  <si>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</si>
  <si>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</si>
  <si>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</si>
  <si>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</si>
  <si>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</si>
  <si>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</si>
  <si>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</si>
  <si>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</si>
  <si>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</si>
  <si>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</si>
  <si>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</si>
  <si>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</si>
  <si>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</si>
  <si>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</si>
  <si>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</si>
  <si>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</si>
  <si>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</si>
  <si>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</si>
  <si>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</si>
  <si>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</si>
  <si>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</si>
  <si>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</si>
  <si>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</si>
  <si>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</si>
  <si>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</si>
  <si>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</si>
  <si>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</si>
  <si>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</si>
  <si>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</si>
  <si>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</si>
  <si>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</si>
  <si>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</si>
  <si>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</si>
  <si>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</si>
  <si>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</si>
  <si>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</si>
  <si>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</si>
  <si>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</si>
  <si>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</si>
  <si>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</si>
  <si>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</si>
  <si>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</si>
  <si>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</si>
  <si>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</si>
  <si>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</si>
  <si>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</si>
  <si>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</si>
  <si>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</si>
  <si>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</si>
  <si>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</si>
  <si>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</si>
  <si>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</si>
  <si>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</si>
  <si>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</si>
  <si>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</si>
  <si>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</si>
  <si>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</si>
  <si>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</si>
  <si>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</si>
  <si>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</si>
  <si>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</si>
  <si>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</si>
  <si>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</si>
  <si>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</si>
  <si>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</si>
  <si>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</si>
  <si>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</si>
  <si>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</si>
  <si>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</si>
  <si>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</si>
  <si>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</si>
  <si>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</si>
  <si>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</si>
  <si>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</si>
  <si>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</si>
  <si>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</si>
  <si>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</si>
  <si>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</si>
  <si>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</si>
  <si>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</si>
  <si>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</si>
  <si>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</si>
  <si>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</si>
  <si>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</si>
  <si>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</si>
  <si>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</si>
  <si>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</si>
  <si>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</si>
  <si>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</si>
  <si>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</si>
  <si>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</si>
  <si>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</si>
  <si>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</si>
  <si>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</si>
  <si>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</si>
  <si>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</si>
  <si>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</si>
  <si>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</si>
  <si>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</si>
  <si>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</si>
  <si>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</si>
  <si>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</si>
  <si>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</si>
  <si>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</si>
  <si>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</si>
  <si>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</si>
  <si>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</si>
  <si>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</si>
  <si>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</si>
  <si>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</si>
  <si>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</si>
  <si>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</si>
  <si>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</si>
  <si>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</si>
  <si>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</si>
  <si>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</si>
  <si>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</si>
  <si>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</si>
  <si>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</si>
  <si>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</si>
  <si>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</si>
  <si>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</si>
  <si>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</si>
  <si>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</si>
  <si>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</si>
  <si>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</si>
  <si>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</si>
  <si>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</si>
  <si>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</si>
  <si>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</si>
  <si>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</si>
  <si>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</si>
  <si>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</si>
  <si>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</si>
  <si>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</si>
  <si>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</si>
  <si>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</si>
  <si>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</si>
  <si>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</si>
  <si>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</si>
  <si>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</si>
  <si>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</si>
  <si>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</si>
  <si>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</si>
  <si>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</si>
  <si>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</si>
  <si>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</si>
  <si>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</si>
  <si>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</si>
  <si>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</si>
  <si>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</si>
  <si>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</si>
  <si>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</si>
  <si>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</si>
  <si>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</si>
  <si>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</si>
  <si>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</si>
  <si>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</si>
  <si>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</si>
  <si>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</si>
  <si>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</si>
  <si>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</si>
  <si>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</si>
  <si>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</si>
  <si>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</si>
  <si>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</si>
  <si>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</si>
  <si>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</si>
  <si>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</si>
  <si>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</si>
  <si>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</si>
  <si>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</si>
  <si>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</si>
  <si>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</si>
  <si>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</si>
  <si>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</si>
  <si>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</si>
  <si>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</si>
  <si>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</si>
  <si>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</si>
  <si>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</si>
  <si>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</si>
  <si>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</si>
  <si>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</si>
  <si>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</si>
  <si>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</si>
  <si>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</si>
  <si>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</si>
  <si>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</si>
  <si>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</si>
  <si>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</si>
  <si>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</si>
  <si>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</si>
  <si>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</si>
  <si>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</si>
  <si>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</si>
  <si>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</si>
  <si>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</si>
  <si>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</si>
  <si>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</si>
  <si>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</si>
  <si>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</si>
  <si>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</si>
  <si>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</si>
  <si>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</si>
  <si>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</si>
  <si>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</si>
  <si>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</si>
  <si>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</si>
  <si>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</si>
  <si>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</si>
  <si>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</si>
  <si>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</si>
  <si>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</si>
  <si>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</si>
  <si>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</si>
  <si>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</si>
  <si>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</si>
  <si>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</si>
  <si>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</si>
  <si>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</si>
  <si>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</si>
  <si>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</si>
  <si>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</si>
  <si>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</si>
  <si>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</si>
  <si>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</si>
  <si>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</si>
  <si>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</si>
  <si>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</si>
  <si>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</si>
  <si>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</si>
  <si>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</si>
  <si>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</si>
  <si>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</si>
  <si>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</si>
  <si>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</si>
  <si>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</si>
  <si>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</si>
  <si>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</si>
  <si>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</si>
  <si>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</si>
  <si>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</si>
  <si>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</si>
  <si>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</si>
  <si>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</si>
  <si>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</si>
  <si>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</si>
  <si>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</si>
  <si>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</si>
  <si>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</si>
  <si>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</si>
  <si>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</si>
  <si>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</si>
  <si>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</si>
  <si>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</si>
  <si>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</si>
  <si>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</si>
  <si>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</si>
  <si>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</si>
  <si>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</si>
  <si>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</si>
  <si>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</si>
  <si>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</si>
  <si>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</si>
  <si>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</si>
  <si>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</si>
  <si>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</si>
  <si>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</si>
  <si>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</si>
  <si>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</si>
  <si>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</si>
  <si>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</si>
  <si>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</si>
  <si>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</si>
  <si>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</si>
  <si>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</si>
  <si>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</si>
  <si>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</si>
  <si>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</si>
  <si>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</si>
  <si>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</si>
  <si>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</si>
  <si>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</si>
  <si>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</si>
  <si>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</si>
  <si>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</si>
  <si>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</si>
  <si>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</si>
  <si>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</si>
  <si>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</si>
  <si>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</si>
  <si>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</si>
  <si>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</si>
  <si>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</si>
  <si>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</si>
  <si>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</si>
  <si>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</si>
  <si>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</si>
  <si>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</si>
  <si>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</si>
  <si>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</si>
  <si>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</si>
  <si>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</si>
  <si>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</si>
  <si>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</si>
  <si>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</si>
  <si>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</si>
  <si>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</si>
  <si>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</si>
  <si>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</si>
  <si>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</si>
  <si>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</si>
  <si>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</si>
  <si>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</si>
  <si>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</si>
  <si>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</si>
  <si>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</si>
  <si>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</si>
  <si>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</si>
  <si>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</si>
  <si>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</si>
  <si>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</si>
  <si>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</si>
  <si>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</si>
  <si>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</si>
  <si>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</si>
  <si>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</si>
  <si>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</si>
  <si>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</si>
  <si>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</si>
  <si>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</si>
  <si>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</si>
  <si>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</si>
  <si>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</si>
  <si>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</si>
  <si>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</si>
  <si>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</si>
  <si>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</si>
  <si>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</si>
  <si>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</si>
  <si>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</si>
  <si>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</si>
  <si>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</si>
  <si>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</si>
  <si>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</si>
  <si>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</si>
  <si>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</si>
  <si>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</si>
  <si>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</si>
  <si>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</si>
  <si>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</si>
  <si>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</si>
  <si>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</si>
  <si>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</si>
  <si>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</si>
  <si>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</si>
  <si>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</si>
  <si>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</si>
  <si>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</si>
  <si>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</si>
  <si>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</si>
  <si>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</si>
  <si>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</si>
  <si>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</si>
  <si>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</si>
  <si>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</si>
  <si>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</si>
  <si>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</si>
  <si>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</si>
  <si>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</si>
  <si>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</si>
  <si>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</si>
  <si>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</si>
  <si>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</si>
  <si>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</si>
  <si>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</si>
  <si>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</si>
  <si>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</si>
  <si>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</si>
  <si>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</si>
  <si>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</si>
  <si>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</si>
  <si>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</si>
  <si>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</si>
  <si>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</si>
  <si>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</si>
  <si>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</si>
  <si>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</si>
  <si>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</si>
  <si>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</si>
  <si>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</si>
  <si>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</si>
  <si>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</si>
  <si>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</si>
  <si>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</si>
  <si>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</si>
  <si>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</si>
  <si>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</si>
  <si>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</si>
  <si>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</si>
  <si>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</si>
  <si>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</si>
  <si>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</si>
  <si>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</si>
  <si>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</si>
  <si>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</si>
  <si>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</si>
  <si>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</si>
  <si>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</si>
  <si>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</si>
  <si>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</si>
  <si>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</si>
  <si>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</si>
  <si>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</si>
  <si>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</si>
  <si>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</si>
  <si>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</si>
  <si>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</si>
  <si>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</si>
  <si>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</si>
  <si>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</si>
  <si>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</si>
  <si>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</si>
  <si>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</si>
  <si>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</si>
  <si>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</si>
  <si>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</si>
  <si>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</si>
  <si>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</si>
  <si>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</si>
  <si>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</si>
  <si>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</si>
  <si>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</si>
  <si>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</si>
  <si>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</si>
  <si>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</si>
  <si>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</si>
  <si>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</si>
  <si>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</si>
  <si>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</si>
  <si>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</si>
  <si>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</si>
  <si>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</si>
  <si>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</si>
  <si>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</si>
  <si>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</si>
  <si>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</si>
  <si>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</si>
  <si>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</si>
  <si>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</si>
  <si>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</si>
  <si>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</si>
  <si>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</si>
  <si>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</si>
  <si>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</si>
  <si>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</si>
  <si>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</si>
  <si>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</si>
  <si>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</si>
  <si>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</si>
  <si>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</si>
  <si>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</si>
  <si>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</si>
  <si>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</si>
  <si>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</si>
  <si>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</si>
  <si>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</si>
  <si>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</si>
  <si>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</si>
  <si>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</si>
  <si>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</si>
  <si>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</si>
  <si>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</si>
  <si>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</si>
  <si>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</si>
  <si>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</si>
  <si>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</si>
  <si>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</si>
  <si>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</si>
  <si>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</si>
  <si>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</si>
  <si>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</si>
  <si>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</si>
  <si>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</si>
  <si>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</si>
  <si>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</si>
  <si>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</si>
  <si>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</si>
  <si>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</si>
  <si>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</si>
  <si>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</si>
  <si>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</si>
  <si>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</si>
  <si>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</si>
  <si>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</si>
  <si>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</si>
  <si>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</si>
  <si>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</si>
  <si>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</si>
  <si>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</si>
  <si>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</si>
  <si>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</si>
  <si>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</si>
  <si>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</si>
  <si>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</si>
  <si>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</si>
  <si>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</si>
  <si>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</si>
  <si>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</si>
  <si>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</si>
  <si>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</si>
  <si>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</si>
  <si>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</si>
  <si>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</si>
  <si>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</si>
  <si>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</si>
  <si>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</si>
  <si>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</si>
  <si>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</si>
  <si>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</si>
  <si>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</si>
  <si>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</si>
  <si>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</si>
  <si>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</si>
  <si>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</si>
  <si>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</si>
  <si>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</si>
  <si>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</si>
  <si>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</si>
  <si>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</si>
  <si>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</si>
  <si>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</si>
  <si>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</si>
  <si>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</si>
  <si>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</si>
  <si>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</si>
  <si>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</si>
  <si>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</si>
  <si>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</si>
  <si>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</si>
  <si>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</si>
  <si>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</si>
  <si>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</si>
  <si>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</si>
  <si>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</si>
  <si>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</si>
  <si>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</si>
  <si>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</si>
  <si>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</si>
  <si>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</si>
  <si>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</si>
  <si>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</si>
  <si>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</si>
  <si>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</si>
  <si>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</si>
  <si>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</si>
  <si>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</si>
  <si>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</si>
  <si>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</si>
  <si>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</si>
  <si>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</si>
  <si>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</si>
  <si>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</si>
  <si>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</si>
  <si>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</si>
  <si>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</si>
  <si>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</si>
  <si>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</si>
  <si>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</si>
  <si>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</si>
  <si>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</si>
  <si>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</si>
  <si>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</si>
  <si>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</si>
  <si>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</si>
  <si>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</si>
  <si>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</si>
  <si>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</si>
  <si>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</si>
  <si>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</si>
  <si>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</si>
  <si>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</si>
  <si>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</si>
  <si>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</si>
  <si>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</si>
  <si>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</si>
  <si>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</si>
  <si>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</si>
  <si>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</si>
  <si>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</si>
  <si>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</si>
  <si>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</si>
  <si>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</si>
  <si>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</si>
  <si>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</si>
  <si>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</si>
  <si>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</si>
  <si>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</si>
  <si>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</si>
  <si>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</si>
  <si>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</si>
  <si>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</si>
  <si>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</si>
  <si>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</si>
  <si>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</si>
  <si>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</si>
  <si>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</si>
  <si>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</si>
  <si>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</si>
  <si>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</si>
  <si>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</si>
  <si>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</si>
  <si>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</si>
  <si>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</si>
  <si>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</si>
  <si>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</si>
  <si>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</si>
  <si>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</si>
  <si>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</si>
  <si>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</si>
  <si>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</si>
  <si>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</si>
  <si>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</si>
  <si>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</si>
  <si>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</si>
  <si>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</si>
  <si>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</si>
  <si>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</si>
  <si>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</si>
  <si>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</si>
  <si>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</si>
  <si>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</si>
  <si>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</si>
  <si>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</si>
  <si>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</si>
  <si>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</si>
  <si>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</si>
  <si>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</si>
  <si>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</si>
  <si>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</si>
  <si>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</si>
  <si>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</si>
  <si>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</si>
  <si>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</si>
  <si>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</si>
  <si>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</si>
  <si>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</si>
  <si>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</si>
  <si>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</si>
  <si>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</si>
  <si>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</si>
  <si>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</si>
  <si>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</si>
  <si>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</si>
  <si>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</si>
  <si>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</si>
  <si>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</si>
  <si>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</si>
  <si>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</si>
  <si>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</si>
  <si>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</si>
  <si>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</si>
  <si>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</si>
  <si>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</si>
  <si>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</si>
  <si>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</si>
  <si>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</si>
  <si>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</si>
  <si>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</si>
  <si>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</si>
  <si>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</si>
  <si>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</si>
  <si>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</si>
  <si>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</si>
  <si>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</si>
  <si>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</si>
  <si>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</si>
  <si>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</si>
  <si>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</si>
  <si>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</si>
  <si>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</si>
  <si>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</si>
  <si>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</si>
  <si>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</si>
  <si>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</si>
  <si>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</si>
  <si>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</si>
  <si>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</si>
  <si>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</si>
  <si>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</si>
  <si>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</si>
  <si>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</si>
  <si>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</si>
  <si>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</si>
  <si>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</si>
  <si>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</si>
  <si>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</si>
  <si>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</si>
  <si>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</si>
  <si>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</si>
  <si>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</si>
  <si>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</si>
  <si>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</si>
  <si>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</si>
  <si>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</si>
  <si>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</si>
  <si>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</si>
  <si>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</si>
  <si>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</si>
  <si>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</si>
  <si>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</si>
  <si>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</si>
  <si>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</si>
  <si>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</si>
  <si>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</si>
  <si>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</si>
  <si>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</si>
  <si>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</si>
  <si>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</si>
  <si>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</si>
  <si>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</si>
  <si>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</si>
  <si>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</si>
  <si>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</si>
  <si>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</si>
  <si>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</si>
  <si>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</si>
  <si>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</si>
  <si>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</si>
  <si>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</si>
  <si>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</si>
  <si>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</si>
  <si>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</si>
  <si>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</si>
  <si>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</si>
  <si>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</si>
  <si>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</si>
  <si>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</si>
  <si>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</si>
  <si>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</si>
  <si>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</si>
  <si>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</si>
  <si>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</si>
  <si>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</si>
  <si>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</si>
  <si>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</si>
  <si>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</si>
  <si>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</si>
  <si>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</si>
  <si>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</si>
  <si>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</si>
  <si>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</si>
  <si>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</si>
  <si>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</si>
  <si>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</si>
  <si>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</si>
  <si>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</si>
  <si>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</si>
  <si>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</si>
  <si>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</si>
  <si>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</si>
  <si>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</si>
  <si>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</si>
  <si>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</si>
  <si>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</si>
  <si>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</si>
  <si>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</si>
  <si>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</si>
  <si>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</si>
  <si>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</si>
  <si>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</si>
  <si>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</si>
  <si>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</si>
  <si>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</si>
  <si>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</si>
  <si>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</si>
  <si>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</si>
  <si>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</si>
  <si>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</si>
  <si>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</si>
  <si>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</si>
  <si>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</si>
  <si>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</si>
  <si>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</si>
  <si>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</si>
  <si>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</si>
  <si>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</si>
  <si>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</si>
  <si>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</si>
  <si>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</si>
  <si>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</si>
  <si>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</si>
  <si>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</si>
  <si>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</si>
  <si>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</si>
  <si>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</si>
  <si>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</si>
  <si>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</si>
  <si>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</si>
  <si>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</si>
  <si>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</si>
  <si>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</si>
  <si>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</si>
  <si>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</si>
  <si>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</si>
  <si>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</si>
  <si>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</si>
  <si>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</si>
  <si>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</si>
  <si>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</si>
  <si>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</si>
  <si>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</si>
  <si>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</si>
  <si>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</si>
  <si>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</si>
  <si>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</si>
  <si>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</si>
  <si>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</si>
  <si>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</si>
  <si>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</si>
  <si>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</si>
  <si>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</si>
  <si>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</si>
  <si>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</si>
  <si>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</si>
  <si>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</si>
  <si>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</si>
  <si>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</si>
  <si>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</si>
  <si>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</si>
  <si>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</si>
  <si>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</si>
  <si>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</si>
  <si>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</si>
  <si>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</si>
  <si>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</si>
  <si>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</si>
  <si>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</si>
  <si>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</si>
  <si>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</si>
  <si>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</si>
  <si>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</si>
  <si>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</si>
  <si>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</si>
  <si>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</si>
  <si>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</si>
  <si>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</si>
  <si>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</si>
  <si>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</si>
  <si>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</si>
  <si>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</si>
  <si>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</si>
  <si>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</si>
  <si>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</si>
  <si>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</si>
  <si>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</si>
  <si>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</si>
  <si>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</si>
  <si>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</si>
  <si>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</si>
  <si>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</si>
  <si>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</si>
  <si>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</si>
  <si>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</si>
  <si>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</si>
  <si>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</si>
  <si>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</si>
  <si>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</si>
  <si>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</si>
  <si>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</si>
  <si>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</si>
  <si>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</si>
  <si>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</si>
  <si>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</si>
  <si>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</si>
  <si>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</si>
  <si>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</si>
  <si>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</si>
  <si>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</si>
  <si>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</si>
  <si>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</si>
  <si>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</si>
  <si>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</si>
  <si>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</si>
  <si>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</si>
  <si>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</si>
  <si>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</si>
  <si>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</si>
  <si>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</si>
  <si>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</si>
  <si>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</si>
  <si>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</si>
  <si>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</si>
  <si>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</si>
  <si>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</si>
  <si>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</si>
  <si>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</si>
  <si>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</si>
  <si>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</si>
  <si>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</si>
  <si>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</si>
  <si>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</si>
  <si>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</si>
  <si>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</si>
  <si>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</si>
  <si>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</si>
  <si>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</si>
  <si>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</si>
  <si>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</si>
  <si>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</si>
  <si>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</si>
  <si>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</si>
  <si>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</si>
  <si>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</si>
  <si>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</si>
  <si>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</si>
  <si>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</si>
  <si>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</si>
  <si>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</si>
  <si>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</si>
  <si>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</si>
  <si>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</si>
  <si>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</si>
  <si>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</si>
  <si>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</si>
  <si>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</si>
  <si>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</si>
  <si>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</si>
  <si>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</si>
  <si>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</si>
  <si>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</si>
  <si>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</si>
  <si>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</si>
  <si>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</si>
  <si>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</si>
  <si>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</si>
  <si>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</si>
  <si>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</si>
  <si>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</si>
  <si>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</si>
  <si>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</si>
  <si>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</si>
  <si>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</si>
  <si>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</si>
  <si>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</si>
  <si>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</si>
  <si>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</si>
  <si>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</si>
  <si>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</si>
  <si>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</si>
  <si>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</si>
  <si>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</si>
  <si>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</si>
  <si>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</si>
  <si>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</si>
  <si>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</si>
  <si>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</si>
  <si>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</si>
  <si>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</si>
  <si>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</si>
  <si>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</si>
  <si>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</si>
  <si>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</si>
  <si>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</si>
  <si>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</si>
  <si>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</si>
  <si>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</si>
  <si>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</si>
  <si>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</si>
  <si>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</si>
  <si>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</si>
  <si>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</si>
  <si>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</si>
  <si>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</si>
  <si>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</si>
  <si>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</si>
  <si>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</si>
  <si>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</si>
  <si>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</si>
  <si>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</si>
  <si>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</si>
  <si>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</si>
  <si>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</si>
  <si>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</si>
  <si>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</si>
  <si>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</si>
  <si>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</si>
  <si>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</si>
  <si>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</si>
  <si>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</si>
  <si>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</si>
  <si>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</si>
  <si>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</si>
  <si>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</si>
  <si>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</si>
  <si>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</si>
  <si>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</si>
  <si>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</si>
  <si>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</si>
  <si>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</si>
  <si>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</si>
  <si>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</si>
  <si>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</si>
  <si>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</si>
  <si>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</si>
  <si>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</si>
  <si>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</si>
  <si>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</si>
  <si>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</si>
  <si>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</si>
  <si>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</si>
  <si>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</si>
  <si>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</si>
  <si>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</si>
  <si>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</si>
  <si>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</si>
  <si>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</si>
  <si>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</si>
  <si>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</si>
  <si>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</si>
  <si>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</si>
  <si>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</si>
  <si>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</si>
  <si>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</si>
  <si>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</si>
  <si>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</si>
  <si>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</si>
  <si>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</si>
  <si>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</si>
  <si>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</si>
  <si>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</si>
  <si>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</si>
  <si>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</si>
  <si>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</si>
  <si>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</si>
  <si>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</si>
  <si>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</si>
  <si>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</si>
  <si>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</si>
  <si>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</si>
  <si>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</si>
  <si>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</si>
  <si>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</si>
  <si>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</si>
  <si>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</si>
  <si>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</si>
  <si>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</si>
  <si>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</si>
  <si>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</si>
  <si>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</si>
  <si>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</si>
  <si>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</si>
  <si>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</si>
  <si>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</si>
  <si>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</si>
  <si>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</si>
  <si>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</si>
  <si>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</si>
  <si>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</si>
  <si>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</si>
  <si>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</si>
  <si>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</si>
  <si>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</si>
  <si>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</si>
  <si>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</si>
  <si>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</si>
  <si>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</si>
  <si>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</si>
  <si>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</si>
  <si>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</si>
  <si>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</si>
  <si>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</si>
  <si>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</si>
  <si>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</si>
  <si>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</si>
  <si>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</si>
  <si>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</si>
  <si>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</si>
  <si>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</si>
  <si>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</si>
  <si>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</si>
  <si>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</si>
  <si>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</si>
  <si>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</si>
  <si>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</si>
  <si>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</si>
  <si>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</si>
  <si>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</si>
  <si>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</si>
  <si>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</si>
  <si>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</si>
  <si>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</si>
  <si>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</si>
  <si>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</si>
  <si>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</si>
  <si>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</si>
  <si>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</si>
  <si>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</si>
  <si>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</si>
  <si>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</si>
  <si>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</si>
  <si>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</si>
  <si>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</si>
  <si>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</si>
  <si>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</si>
  <si>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</si>
  <si>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</si>
  <si>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</si>
  <si>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</si>
  <si>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</si>
  <si>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</si>
  <si>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</si>
  <si>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</si>
  <si>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</si>
  <si>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</si>
  <si>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</si>
  <si>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</si>
  <si>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</si>
  <si>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</si>
  <si>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</si>
  <si>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</si>
  <si>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</si>
  <si>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</si>
  <si>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</si>
  <si>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</si>
  <si>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</si>
  <si>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</si>
  <si>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</si>
  <si>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</si>
  <si>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</si>
  <si>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</si>
  <si>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</si>
  <si>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</si>
  <si>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</si>
  <si>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</si>
  <si>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</si>
  <si>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</si>
  <si>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</si>
  <si>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</si>
  <si>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</si>
  <si>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</si>
  <si>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</si>
  <si>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</si>
  <si>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</si>
  <si>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</si>
  <si>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</si>
  <si>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</si>
  <si>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</si>
  <si>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</si>
  <si>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</si>
  <si>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</si>
  <si>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</si>
  <si>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</si>
  <si>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</si>
  <si>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</si>
  <si>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</si>
  <si>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</si>
  <si>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</si>
  <si>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</si>
  <si>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</si>
  <si>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</si>
  <si>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</si>
  <si>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</si>
  <si>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</si>
  <si>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</si>
  <si>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</si>
  <si>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</si>
  <si>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</si>
  <si>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</si>
  <si>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</si>
  <si>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</si>
  <si>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</si>
  <si>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</si>
  <si>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</si>
  <si>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</si>
  <si>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</si>
  <si>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</si>
  <si>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</si>
  <si>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</si>
  <si>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</si>
  <si>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</si>
  <si>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</si>
  <si>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</si>
  <si>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</si>
  <si>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</si>
  <si>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</si>
  <si>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</si>
  <si>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</si>
  <si>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</si>
  <si>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</si>
  <si>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</si>
  <si>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</si>
  <si>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</si>
  <si>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</si>
  <si>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</si>
  <si>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</si>
  <si>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</si>
  <si>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</si>
  <si>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</si>
  <si>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</si>
  <si>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</si>
  <si>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</si>
  <si>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</si>
  <si>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</si>
  <si>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</si>
  <si>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</si>
  <si>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</si>
  <si>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</si>
  <si>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</si>
  <si>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</si>
  <si>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</si>
  <si>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</si>
  <si>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</si>
  <si>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</si>
  <si>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</si>
  <si>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</si>
  <si>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</si>
  <si>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</si>
  <si>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</si>
  <si>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</si>
  <si>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</si>
  <si>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</si>
  <si>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</si>
  <si>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</si>
  <si>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</si>
  <si>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</si>
  <si>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</si>
  <si>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</si>
  <si>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</si>
  <si>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</si>
  <si>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</si>
  <si>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</si>
  <si>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</si>
  <si>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</si>
  <si>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</si>
  <si>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</si>
  <si>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</si>
  <si>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</si>
  <si>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</si>
  <si>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</si>
  <si>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</si>
  <si>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</si>
  <si>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</si>
  <si>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</si>
  <si>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</si>
  <si>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</si>
  <si>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</si>
  <si>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</si>
  <si>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</si>
  <si>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</si>
  <si>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</si>
  <si>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</si>
  <si>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</si>
  <si>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</si>
  <si>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</si>
  <si>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</si>
  <si>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</si>
  <si>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</si>
  <si>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</si>
  <si>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</si>
  <si>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</si>
  <si>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</si>
  <si>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</si>
  <si>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</si>
  <si>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</si>
  <si>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</si>
  <si>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</si>
  <si>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</si>
  <si>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</si>
  <si>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</si>
  <si>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</si>
  <si>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</si>
  <si>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</si>
  <si>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</si>
  <si>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</si>
  <si>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</si>
  <si>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</si>
  <si>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</si>
  <si>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</si>
  <si>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</si>
  <si>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</si>
  <si>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</si>
  <si>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</si>
  <si>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</si>
  <si>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</si>
  <si>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</si>
  <si>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</si>
  <si>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</si>
  <si>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</si>
  <si>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</si>
  <si>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</si>
  <si>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</si>
  <si>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</si>
  <si>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</si>
  <si>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</si>
  <si>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</si>
  <si>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</si>
  <si>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</si>
  <si>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</si>
  <si>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</si>
  <si>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</si>
  <si>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</si>
  <si>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</si>
  <si>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</si>
  <si>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</si>
  <si>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</si>
  <si>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</si>
  <si>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</si>
  <si>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</si>
  <si>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</si>
  <si>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</si>
  <si>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</si>
  <si>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</si>
  <si>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</si>
  <si>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</si>
  <si>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</si>
  <si>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</si>
  <si>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</si>
  <si>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</si>
  <si>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</si>
  <si>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</si>
  <si>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</si>
  <si>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</si>
  <si>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</si>
  <si>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</si>
  <si>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</si>
  <si>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</si>
  <si>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</si>
  <si>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</si>
  <si>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</si>
  <si>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</si>
  <si>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</si>
  <si>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</si>
  <si>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</si>
  <si>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</si>
  <si>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</si>
  <si>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</si>
  <si>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</si>
  <si>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</si>
  <si>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</si>
  <si>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</si>
  <si>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</si>
  <si>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</si>
  <si>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</si>
  <si>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</si>
  <si>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</si>
  <si>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</si>
  <si>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</si>
  <si>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</si>
  <si>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</si>
  <si>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</si>
  <si>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</si>
  <si>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</si>
  <si>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</si>
  <si>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</si>
  <si>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</si>
  <si>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</si>
  <si>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</si>
  <si>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</si>
  <si>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</si>
  <si>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</si>
  <si>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</si>
  <si>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</si>
  <si>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</si>
  <si>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</si>
  <si>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</si>
  <si>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</si>
  <si>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</si>
  <si>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</si>
  <si>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</si>
  <si>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</si>
  <si>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</si>
  <si>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</si>
  <si>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</si>
  <si>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</si>
  <si>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</si>
  <si>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</si>
  <si>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</si>
  <si>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</si>
  <si>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</si>
  <si>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</si>
  <si>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</si>
  <si>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</si>
  <si>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</si>
  <si>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</si>
  <si>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</si>
  <si>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</si>
  <si>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</si>
  <si>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</si>
  <si>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</si>
  <si>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</si>
  <si>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</si>
  <si>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</si>
  <si>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</si>
  <si>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</si>
  <si>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</si>
  <si>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</si>
  <si>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</si>
  <si>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</si>
  <si>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</si>
  <si>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</si>
  <si>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</si>
  <si>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</si>
  <si>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</si>
  <si>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</si>
  <si>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</si>
  <si>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</si>
  <si>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</si>
  <si>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</si>
  <si>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</si>
  <si>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</si>
  <si>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</si>
  <si>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</si>
  <si>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</si>
  <si>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</si>
  <si>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</si>
  <si>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</si>
  <si>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</si>
  <si>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</si>
  <si>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</si>
  <si>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</si>
  <si>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</si>
  <si>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</si>
  <si>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</si>
  <si>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</si>
  <si>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</si>
  <si>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</si>
  <si>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</si>
  <si>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</si>
  <si>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</si>
  <si>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</si>
  <si>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</si>
  <si>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</si>
  <si>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</si>
  <si>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</si>
  <si>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</si>
  <si>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</si>
  <si>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</si>
  <si>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</si>
  <si>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</si>
  <si>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</si>
  <si>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</si>
  <si>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</si>
  <si>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</si>
  <si>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</si>
  <si>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</si>
  <si>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</si>
  <si>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</si>
  <si>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</si>
  <si>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</si>
  <si>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</si>
  <si>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</si>
  <si>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</si>
  <si>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</si>
  <si>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</si>
  <si>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</si>
  <si>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</si>
  <si>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</si>
  <si>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</si>
  <si>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</si>
  <si>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</si>
  <si>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</si>
  <si>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</si>
  <si>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</si>
  <si>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</si>
  <si>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</si>
  <si>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</si>
  <si>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</si>
  <si>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</si>
  <si>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</si>
  <si>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</si>
  <si>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</si>
  <si>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</si>
  <si>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</si>
  <si>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</si>
  <si>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</si>
  <si>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</si>
  <si>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</si>
  <si>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</si>
  <si>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</si>
  <si>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</si>
  <si>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</si>
  <si>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</si>
  <si>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</si>
  <si>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</si>
  <si>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</si>
  <si>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</si>
  <si>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</si>
  <si>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</si>
  <si>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</si>
  <si>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</si>
  <si>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</si>
  <si>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</si>
  <si>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</si>
  <si>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</si>
  <si>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</si>
  <si>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</si>
  <si>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</si>
  <si>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</si>
  <si>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</si>
  <si>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</si>
  <si>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</si>
  <si>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</si>
  <si>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</si>
  <si>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</si>
  <si>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</si>
  <si>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</si>
  <si>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</si>
  <si>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</si>
  <si>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</si>
  <si>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</si>
  <si>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</si>
  <si>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</si>
  <si>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</si>
  <si>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</si>
  <si>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</si>
  <si>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</si>
  <si>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</si>
  <si>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</si>
  <si>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</si>
  <si>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</si>
  <si>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</si>
  <si>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</si>
  <si>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</si>
  <si>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</si>
  <si>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</si>
  <si>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</si>
  <si>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</si>
  <si>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</si>
  <si>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</si>
  <si>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</si>
  <si>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</si>
  <si>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</si>
  <si>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</si>
  <si>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</si>
  <si>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</si>
  <si>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</si>
  <si>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</si>
  <si>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</si>
  <si>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</si>
  <si>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</si>
  <si>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</si>
  <si>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</si>
  <si>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</si>
  <si>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</si>
  <si>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</si>
  <si>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</si>
  <si>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</si>
  <si>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</si>
  <si>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</si>
  <si>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</si>
  <si>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</si>
  <si>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</si>
  <si>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</si>
  <si>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</si>
  <si>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</si>
  <si>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</si>
  <si>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</si>
  <si>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</si>
  <si>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</si>
  <si>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</si>
  <si>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</si>
  <si>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</si>
  <si>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</si>
  <si>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</si>
  <si>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</si>
  <si>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</si>
  <si>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</si>
  <si>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</si>
  <si>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</si>
  <si>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</si>
  <si>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</si>
  <si>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</si>
  <si>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</si>
  <si>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</si>
  <si>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</si>
  <si>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</si>
  <si>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</si>
  <si>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</si>
  <si>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</si>
  <si>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</si>
  <si>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</si>
  <si>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</si>
  <si>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</si>
  <si>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</si>
  <si>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</si>
  <si>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</si>
  <si>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</si>
  <si>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</si>
  <si>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</si>
  <si>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</si>
  <si>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</si>
  <si>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</si>
  <si>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</si>
  <si>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</si>
  <si>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</si>
  <si>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</si>
  <si>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</si>
  <si>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</si>
  <si>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</si>
  <si>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</si>
  <si>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</si>
  <si>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</si>
  <si>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</si>
  <si>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</si>
  <si>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</si>
  <si>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</si>
  <si>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</si>
  <si>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</si>
  <si>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</si>
  <si>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</si>
  <si>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</si>
  <si>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</si>
  <si>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</si>
  <si>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</si>
  <si>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</si>
  <si>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</si>
  <si>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</si>
  <si>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</si>
  <si>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</si>
  <si>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</si>
  <si>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</si>
  <si>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</si>
  <si>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</si>
  <si>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</si>
  <si>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</si>
  <si>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</si>
  <si>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</si>
  <si>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</si>
  <si>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</si>
  <si>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</si>
  <si>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</si>
  <si>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</si>
  <si>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</si>
  <si>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</si>
  <si>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</si>
  <si>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</si>
  <si>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</si>
  <si>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</si>
  <si>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</si>
  <si>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</si>
  <si>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</si>
  <si>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</si>
  <si>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</si>
  <si>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</si>
  <si>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</si>
  <si>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</si>
  <si>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</si>
  <si>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</si>
  <si>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</si>
  <si>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</si>
  <si>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</si>
  <si>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</si>
  <si>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</si>
  <si>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</si>
  <si>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</si>
  <si>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</si>
  <si>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</si>
  <si>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</si>
  <si>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</si>
  <si>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</si>
  <si>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</si>
  <si>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</si>
  <si>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</si>
  <si>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</si>
  <si>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</si>
  <si>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</si>
  <si>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</si>
  <si>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</si>
  <si>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</si>
  <si>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</si>
  <si>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</si>
  <si>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</si>
  <si>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</si>
  <si>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</si>
  <si>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</si>
  <si>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</si>
  <si>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</si>
  <si>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</si>
  <si>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</si>
  <si>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</si>
  <si>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</si>
  <si>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</si>
  <si>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</si>
  <si>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</si>
  <si>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</si>
  <si>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</si>
  <si>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</si>
  <si>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</si>
  <si>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</si>
  <si>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</si>
  <si>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</si>
  <si>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</si>
  <si>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</si>
  <si>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</si>
  <si>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</si>
  <si>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</si>
  <si>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</si>
  <si>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</si>
  <si>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</si>
  <si>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</si>
  <si>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</si>
  <si>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</si>
  <si>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</si>
  <si>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</si>
  <si>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</si>
  <si>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</si>
  <si>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</si>
  <si>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</si>
  <si>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</si>
  <si>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</si>
  <si>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</si>
  <si>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</si>
  <si>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</si>
  <si>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</si>
  <si>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</si>
  <si>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</si>
  <si>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</si>
  <si>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</si>
  <si>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</si>
  <si>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</si>
  <si>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</si>
  <si>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</si>
  <si>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</si>
  <si>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</si>
  <si>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</si>
  <si>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</si>
  <si>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</si>
  <si>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</si>
  <si>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</si>
  <si>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</si>
  <si>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</si>
  <si>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</si>
  <si>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</si>
  <si>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</si>
  <si>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</si>
  <si>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</si>
  <si>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</si>
  <si>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</si>
  <si>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</si>
  <si>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</si>
  <si>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</si>
  <si>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</si>
  <si>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</si>
  <si>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</si>
  <si>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</si>
  <si>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</si>
  <si>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</si>
  <si>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</si>
  <si>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</si>
  <si>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</si>
  <si>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</si>
  <si>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</si>
  <si>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</si>
  <si>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</si>
  <si>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</si>
  <si>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</si>
  <si>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</si>
  <si>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</si>
  <si>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</si>
  <si>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</si>
  <si>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</si>
  <si>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</si>
  <si>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</si>
  <si>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</si>
  <si>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</si>
  <si>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</si>
  <si>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</si>
  <si>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</si>
  <si>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</si>
  <si>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</si>
  <si>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</si>
  <si>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</si>
  <si>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</si>
  <si>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</si>
  <si>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</si>
  <si>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</si>
  <si>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</si>
  <si>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</si>
  <si>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</si>
  <si>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</si>
  <si>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</si>
  <si>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</si>
  <si>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</si>
  <si>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</si>
  <si>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</si>
  <si>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</si>
  <si>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</si>
  <si>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</si>
  <si>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</si>
  <si>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</si>
  <si>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</si>
  <si>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</si>
  <si>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</si>
  <si>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</si>
  <si>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</si>
  <si>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</si>
  <si>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</si>
  <si>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</si>
  <si>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</si>
  <si>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</si>
  <si>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</si>
  <si>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</si>
  <si>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</si>
  <si>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</si>
  <si>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</si>
  <si>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</si>
  <si>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</si>
  <si>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</si>
  <si>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</si>
  <si>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</si>
  <si>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</si>
  <si>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</si>
  <si>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</si>
  <si>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</si>
  <si>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</si>
  <si>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</si>
  <si>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</si>
  <si>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</si>
  <si>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</si>
  <si>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</si>
  <si>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</si>
  <si>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</si>
  <si>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</si>
  <si>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</si>
  <si>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</si>
  <si>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</si>
  <si>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</si>
  <si>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</si>
  <si>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</si>
  <si>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</si>
  <si>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</si>
  <si>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</si>
  <si>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</si>
  <si>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</si>
  <si>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</si>
  <si>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</si>
  <si>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</si>
  <si>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</si>
  <si>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</si>
  <si>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</si>
  <si>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</si>
  <si>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</si>
  <si>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</si>
  <si>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</si>
  <si>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</si>
  <si>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</si>
  <si>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</si>
  <si>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</si>
  <si>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</si>
  <si>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</si>
  <si>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</si>
  <si>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</si>
  <si>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</si>
  <si>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</si>
  <si>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</si>
  <si>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</si>
  <si>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</si>
  <si>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</si>
  <si>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</si>
  <si>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</si>
  <si>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</si>
  <si>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</si>
  <si>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</si>
  <si>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</si>
  <si>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</si>
  <si>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</si>
  <si>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</si>
  <si>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</si>
  <si>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</si>
  <si>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</si>
  <si>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</si>
  <si>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</si>
  <si>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</si>
  <si>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</si>
  <si>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</si>
  <si>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</si>
  <si>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</si>
  <si>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</si>
  <si>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</si>
  <si>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</si>
  <si>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</si>
  <si>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</si>
  <si>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</si>
  <si>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</si>
  <si>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</si>
  <si>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</si>
  <si>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</si>
  <si>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</si>
  <si>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</si>
  <si>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</si>
  <si>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</si>
  <si>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</si>
  <si>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285-р от 20.11.2025 МП ЗР "СЕВЕРЖИЛКОМСЕРВИС", МП ЗР "СЖКС" в сфере теплоснабжения по строительству, реконструкции и модернизации объектов, на территории муниципального района "Заполярный " на 2026-2028 годы</t>
  </si>
  <si>
    <t>01.01.2026</t>
  </si>
  <si>
    <t>31.12.2028</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</si>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</sst>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_-* #,##0.00\ _₽_-;\-* #,##0.00\ _₽_-;_-* &quot;-&quot;??\ _₽_-;_-@_-"/>
    <numFmt numFmtId="315" formatCode="_-* #,##0\ _₽_-;\-* #,##0\ _₽_-;_-* &quot;-&quot;\ _₽_-;_-@_-"/>
    <numFmt numFmtId="316" formatCode="_-* #,##0.00\ &quot;₽&quot;_-;\-* #,##0.00\ &quot;₽&quot;_-;_-* &quot;-&quot;??\ &quot;₽&quot;_-;_-@_-"/>
    <numFmt numFmtId="317" formatCode="_-* #,##0\ &quot;₽&quot;_-;\-* #,##0\ &quot;₽&quot;_-;_-* &quot;-&quot;\ &quot;₽&quot;_-;_-@_-"/>
    <numFmt numFmtId="318" formatCode="_-* #,##0.00[$€-1]_-;\-* #,##0.00[$€-1]_-;_-* &quot;-&quot;??[$€-1]_-"/>
    <numFmt numFmtId="319" formatCode="#,##0.0"/>
    <numFmt numFmtId="320" formatCode="#,##0.000"/>
    <numFmt numFmtId="321" formatCode="#,##0.0000"/>
    <numFmt numFmtId="322" formatCode="dd\.mm\.yyyy"/>
    <numFmt numFmtId="323" formatCode="000000"/>
    <numFmt numFmtId="32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4" fontId="6" fillId="0" borderId="0" applyFont="0" applyFill="0" applyBorder="0" applyNumberFormat="1">
      <alignment vertical="top"/>
    </xf>
    <xf numFmtId="315" fontId="6" fillId="0" borderId="0" applyFont="0" applyFill="0" applyBorder="0" applyNumberFormat="1">
      <alignment vertical="top"/>
    </xf>
    <xf numFmtId="316" fontId="6" fillId="0" borderId="0" applyFont="0" applyFill="0" applyBorder="0" applyNumberFormat="1">
      <alignment vertical="top"/>
    </xf>
    <xf numFmtId="31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8" fontId="20" fillId="0" borderId="0" applyFont="1" applyFill="0" applyBorder="0" applyNumberFormat="1"/>
    <xf numFmtId="38" fontId="21" fillId="0" borderId="0" applyFont="1" applyFill="0" applyBorder="0" applyNumberFormat="1">
      <alignment vertical="top"/>
    </xf>
    <xf numFmtId="319" fontId="22" fillId="33" borderId="0" applyFont="1" applyFill="1" applyBorder="0" applyNumberFormat="1">
      <protection locked="0"/>
    </xf>
    <xf numFmtId="0" fontId="23" fillId="0" borderId="0" applyFont="1" applyFill="0" applyBorder="0">
      <alignment vertical="center"/>
    </xf>
    <xf numFmtId="320" fontId="22" fillId="33" borderId="0" applyFont="1" applyFill="1" applyBorder="0" applyNumberFormat="1">
      <protection locked="0"/>
    </xf>
    <xf numFmtId="32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6" fillId="0" borderId="0" xfId="28" applyFont="0" applyNumberFormat="1">
      <alignment vertical="top"/>
    </xf>
    <xf numFmtId="315" fontId="6" fillId="0" borderId="0" xfId="29" applyFont="0" applyNumberFormat="1">
      <alignment vertical="top"/>
    </xf>
    <xf numFmtId="316" fontId="6" fillId="0" borderId="0" xfId="30" applyFont="0" applyNumberFormat="1">
      <alignment vertical="top"/>
    </xf>
    <xf numFmtId="31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8" fontId="20" fillId="0" borderId="0" xfId="49" applyFont="1" applyNumberFormat="1"/>
    <xf numFmtId="38" fontId="21" fillId="0" borderId="0" xfId="50" applyFont="1" applyNumberFormat="1">
      <alignment vertical="top"/>
    </xf>
    <xf numFmtId="319" fontId="22" fillId="33" borderId="0" xfId="51" applyFont="1" applyFill="1" applyNumberFormat="1">
      <protection locked="0"/>
    </xf>
    <xf numFmtId="0" fontId="23" fillId="0" borderId="0" xfId="52" applyFont="1">
      <alignment vertical="center"/>
    </xf>
    <xf numFmtId="320" fontId="22" fillId="33" borderId="0" xfId="53" applyFont="1" applyFill="1" applyNumberFormat="1">
      <protection locked="0"/>
    </xf>
    <xf numFmtId="32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2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2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2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1" fontId="22" fillId="39" borderId="13" xfId="0" applyFont="1" applyFill="1" applyBorder="1" applyNumberFormat="1">
      <alignment horizontal="right" vertical="center" wrapText="1"/>
      <protection locked="0"/>
    </xf>
    <xf numFmtId="32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2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2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32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2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2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2" fontId="0"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322" fontId="47" fillId="0" borderId="0" xfId="0" applyFont="1" applyNumberFormat="1">
      <alignment horizontal="center" vertical="center" wrapText="1"/>
    </xf>
    <xf numFmtId="322" fontId="47" fillId="0" borderId="12" xfId="0" applyFont="1" applyBorder="1" applyNumberFormat="1">
      <alignment horizontal="center" vertical="center" wrapText="1"/>
    </xf>
    <xf numFmtId="322" fontId="0" fillId="39" borderId="12" xfId="0" applyFont="1" applyFill="1" applyBorder="1" applyNumberFormat="1">
      <alignment horizontal="left" vertical="center" wrapText="1"/>
      <protection locked="0"/>
    </xf>
    <xf numFmtId="322" fontId="0" fillId="36" borderId="12" xfId="0" applyFont="1" applyFill="1" applyBorder="1" applyNumberFormat="1">
      <alignment horizontal="left" vertical="center" wrapText="1" indent="1"/>
      <protection locked="0"/>
    </xf>
    <xf numFmtId="32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2" fontId="0" fillId="39" borderId="14" xfId="0" applyFont="1" applyFill="1" applyBorder="1" applyNumberFormat="1">
      <alignment horizontal="left" vertical="center" wrapText="1"/>
      <protection locked="0"/>
    </xf>
    <xf numFmtId="32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2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2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3" fontId="44" fillId="0" borderId="19" xfId="0" applyFont="1" applyBorder="1" applyNumberFormat="1">
      <alignment horizontal="center" vertical="center" wrapText="1"/>
    </xf>
    <xf numFmtId="323" fontId="44" fillId="0" borderId="20" xfId="0" applyFont="1" applyBorder="1" applyNumberFormat="1">
      <alignment horizontal="center" vertical="center" wrapText="1"/>
    </xf>
    <xf numFmtId="324" fontId="22" fillId="39" borderId="12" xfId="0" applyFont="1" applyFill="1" applyBorder="1" applyNumberFormat="1">
      <alignment horizontal="left" vertical="center" wrapText="1" indent="1"/>
      <protection locked="0"/>
    </xf>
    <xf numFmtId="32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2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2" fontId="22" fillId="34" borderId="12" xfId="0" applyFont="1" applyFill="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2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3" fontId="22" fillId="0" borderId="17"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32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0" fillId="0" borderId="12" xfId="0" applyFont="1" applyBorder="1" applyNumberFormat="1">
      <alignment horizontal="left" vertical="center" wrapText="1"/>
    </xf>
    <xf numFmtId="322"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322"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CDD41-5613-9027-70DC-0.79B85BF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12EDD-682B-3A5F-A64F-0.A9C7103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300</v>
      </c>
      <c r="F7" s="2209"/>
      <c r="G7" s="2210"/>
      <c r="H7" s="2210"/>
      <c r="I7" s="2210"/>
      <c r="J7" s="2210"/>
      <c r="K7" s="2210"/>
      <c r="L7" s="2224" t="s">
        <v>301</v>
      </c>
      <c r="W7" s="448">
        <v>14</v>
      </c>
    </row>
    <row customHeight="1" ht="48.29999999999999">
      <c r="D8" s="451"/>
      <c r="E8" s="474" t="s">
        <v>88</v>
      </c>
      <c r="F8" s="824"/>
      <c r="G8" s="466" t="s">
        <v>86</v>
      </c>
      <c r="H8" s="466" t="s">
        <v>87</v>
      </c>
      <c r="I8" s="415" t="s">
        <v>85</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1DA09-2858-9A61-9077-0.6271A5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CA301-4EFE-4555-6762-0.06FE1CC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CEF9B-E4B5-CCD2-8217-0.D076E6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5FDDA-3767-5C47-47DE-0.5BEF09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DE2DD-44D3-239E-82E7-0.EA8A2D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E22C4-5A61-AB19-D5FF-0.0D2239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0144-A581-12BA-2A4F-0.D0A391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75A97-C696-A4F8-9CF8-0.493190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FB671-3A84-498F-6F69-0.F82E567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4.699999999999998">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E16A57-6604-BFD4-1955-0.02E2B1D7}"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7C2BE7B-F85B-4EDA-E1C7-0.5043BA17}"/>
    <hyperlink ref="H17" location="Титульный!H9" display="Как заполнить?" tooltip="Помощь по работе с полями отчётной формы" xr:uid="{E7AB8483-F335-0CEB-B7FA-0.7151A912}"/>
    <hyperlink ref="H39" location="Титульный!H9" display="Как заполнить?" tooltip="Помощь по работе с полями отчётной формы" xr:uid="{330D88F5-F369-BDDC-5ADE-0.87B0E979}"/>
    <hyperlink ref="H62" location="Титульный!H9" display="Как заполнить?" tooltip="Помощь по работе с полями отчётной формы" xr:uid="{DFB0DF11-DB65-17BE-E541-0.A17B0AE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F5BAE-E931-7269-821D-0.9B22C1F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4.699999999999998">
      <c r="Q40" s="292"/>
      <c r="R40" s="377"/>
      <c r="S40" s="2274" t="s">
        <v>88</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EA4BD-3671-F561-92C6-0.02D1DB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3625-D917-BBC6-CB3A-0.8B9EA2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7D15D-A968-482C-4D81-0.D97E12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44654-4C15-C6E3-931A-0.22AF40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461ED-ABD4-D5A4-2F7B-0.5537756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4.699999999999998">
      <c r="Q37" s="292"/>
      <c r="R37" s="377"/>
      <c r="S37" s="2274" t="s">
        <v>88</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7D216-32FB-1BB2-F6DE-0.CFABCEC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5C58-166F-2B72-6998-0.239E0D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5F936-885F-6CCD-1FB5-0.6433B3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3A5A2-45B9-DFC1-ECF5-0.95612DF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9AEEA-6B18-EF76-8922-0.9A20B24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33EC9-E23C-9DC8-D846-0.F8B7DBF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54EE-C509-BEFF-442A-0.00BCDB1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26C97-B2F5-3CDB-01D1-0.7492909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3F4A8-C349-56ED-1E42-0.9531DD6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8"/>
      <c r="AF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300</v>
      </c>
      <c r="F28" s="2371"/>
      <c r="G28" s="2371"/>
      <c r="H28" s="1646"/>
      <c r="I28" s="1646"/>
      <c r="J28" s="2128"/>
      <c r="AF28" s="1632">
        <v>11</v>
      </c>
    </row>
    <row customHeight="1" ht="24">
      <c r="E29" s="1647" t="s">
        <v>88</v>
      </c>
      <c r="F29" s="1654" t="s">
        <v>302</v>
      </c>
      <c r="G29" s="1654" t="s">
        <v>566</v>
      </c>
      <c r="H29" s="1654" t="s">
        <v>303</v>
      </c>
      <c r="I29" s="1654" t="s">
        <v>303</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552</v>
      </c>
      <c r="H32" s="558"/>
      <c r="I32" s="558"/>
      <c r="J32" s="290" t="str">
        <f>FHD_NOTE_P_3</f>
        <v/>
      </c>
      <c r="K32" s="1637" t="str">
        <f>IF((LEN(E32)-LEN(SUBSTITUTE(E32,".","")))/LEN(".")=1,"p","")</f>
        <v>p</v>
      </c>
      <c r="AF32" s="1632">
        <v>11</v>
      </c>
    </row>
    <row customHeight="1" ht="11.25">
      <c r="A33" s="2372" t="s">
        <v>568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573</v>
      </c>
      <c r="C47" s="1637"/>
      <c r="D47" s="576"/>
      <c r="E47" s="547" t="str">
        <f>FHD_NUM_P_11</f>
        <v>2.4</v>
      </c>
      <c r="F47" s="1525" t="str">
        <f>FHD_P_11</f>
        <v>Расходы на приобретение холодной воды, используемой в технологическом процессе</v>
      </c>
      <c r="G47" s="1879" t="s">
        <v>552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574</v>
      </c>
      <c r="C48" s="1637"/>
      <c r="D48" s="1639"/>
      <c r="E48" s="547" t="str">
        <f>FHD_NUM_P_12</f>
        <v>2.5</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576</v>
      </c>
      <c r="C67" s="1637"/>
      <c r="D67" s="1639"/>
      <c r="E67" s="547" t="str">
        <f>FHD_NUM_P_31</f>
        <v/>
      </c>
      <c r="F67" s="1525" t="str">
        <f>FHD_P_31</f>
        <v/>
      </c>
      <c r="G67" s="1879" t="s">
        <v>552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c r="A72" s="990" t="s">
        <v>578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19.95" hidden="1">
      <c r="A80" s="990" t="s">
        <v>579</v>
      </c>
      <c r="C80" s="1637"/>
      <c r="D80" s="1639"/>
      <c r="E80" s="547" t="str">
        <f>FHD_NUM_P_42</f>
        <v/>
      </c>
      <c r="F80" s="2074" t="str">
        <f>FHD_P_42</f>
        <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584</v>
      </c>
      <c r="D96" s="1639"/>
      <c r="E96" s="547" t="str">
        <f>FHD_NUM_P_58</f>
        <v/>
      </c>
      <c r="F96" s="1881" t="str">
        <f>FHD_P_58</f>
        <v/>
      </c>
      <c r="G96" s="1882" t="s">
        <v>581</v>
      </c>
      <c r="H96" s="978"/>
      <c r="I96" s="578"/>
      <c r="J96" s="290" t="str">
        <f>FHD_NOTE_P_58</f>
        <v/>
      </c>
      <c r="K96" s="544"/>
      <c r="AF96" s="1632">
        <v>0</v>
      </c>
    </row>
    <row customHeight="1" ht="18.75" hidden="1">
      <c r="A97" s="2372"/>
      <c r="D97" s="1639"/>
      <c r="E97" s="547" t="str">
        <f>FHD_NUM_P_59</f>
        <v/>
      </c>
      <c r="F97" s="1881" t="str">
        <f>FHD_P_59</f>
        <v/>
      </c>
      <c r="G97" s="1882" t="s">
        <v>581</v>
      </c>
      <c r="H97" s="978"/>
      <c r="I97" s="578"/>
      <c r="J97" s="290" t="str">
        <f>FHD_NOTE_P_59</f>
        <v/>
      </c>
      <c r="K97" s="544"/>
      <c r="AF97" s="1632">
        <v>0</v>
      </c>
    </row>
    <row customHeight="1" ht="18.75" hidden="1">
      <c r="A98" s="2372"/>
      <c r="D98" s="1639"/>
      <c r="E98" s="547" t="str">
        <f>FHD_NUM_P_60</f>
        <v/>
      </c>
      <c r="F98" s="1881" t="str">
        <f>FHD_P_60</f>
        <v/>
      </c>
      <c r="G98" s="1882" t="s">
        <v>581</v>
      </c>
      <c r="H98" s="978"/>
      <c r="I98" s="578"/>
      <c r="J98" s="290" t="str">
        <f>FHD_NOTE_P_60</f>
        <v/>
      </c>
      <c r="K98" s="544"/>
      <c r="AF98" s="1632">
        <v>0</v>
      </c>
    </row>
    <row s="1367" customFormat="1" customHeight="1" ht="18.75">
      <c r="A99" s="2372" t="s">
        <v>585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586</v>
      </c>
      <c r="G101" s="573"/>
      <c r="H101" s="574"/>
      <c r="I101" s="574"/>
      <c r="J101" s="1005" t="s">
        <v>587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c r="A113" s="990" t="s">
        <v>591</v>
      </c>
      <c r="D113" s="1639"/>
      <c r="E113" s="547" t="str">
        <f>FHD_NUM_P_73</f>
        <v>14</v>
      </c>
      <c r="F113" s="1881" t="str">
        <f>FHD_P_73</f>
        <v>Среднесписочная численность административно-управленческого персонала</v>
      </c>
      <c r="G113" s="971" t="s">
        <v>590</v>
      </c>
      <c r="H113" s="969"/>
      <c r="I113" s="969"/>
      <c r="J113" s="290" t="str">
        <f>FHD_NOTE_P_73</f>
        <v/>
      </c>
      <c r="K113" s="544"/>
      <c r="AF113" s="1632">
        <v>0</v>
      </c>
    </row>
    <row customHeight="1" ht="33.75" hidden="1">
      <c r="A114" s="990" t="s">
        <v>592</v>
      </c>
      <c r="D114" s="1639"/>
      <c r="E114" s="547" t="str">
        <f>FHD_NUM_P_74</f>
        <v/>
      </c>
      <c r="F114" s="1881" t="str">
        <f>FHD_P_74</f>
        <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586</v>
      </c>
      <c r="G122" s="573"/>
      <c r="H122" s="574"/>
      <c r="I122" s="574"/>
      <c r="J122" s="1005" t="s">
        <v>598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586</v>
      </c>
      <c r="G125" s="573"/>
      <c r="H125" s="574"/>
      <c r="I125" s="574"/>
      <c r="J125" s="1005" t="s">
        <v>599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306</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588</v>
      </c>
      <c r="D129" s="1639"/>
      <c r="E129" s="547" t="str">
        <f>FHD_NUM_P_83</f>
        <v>19.1</v>
      </c>
      <c r="F129" s="1525" t="str">
        <f>FHD_P_83</f>
        <v>Информация о показателях физического износа объектов теплоснабжения</v>
      </c>
      <c r="G129" s="1879" t="s">
        <v>306</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588</v>
      </c>
      <c r="D130" s="1639"/>
      <c r="E130" s="547" t="str">
        <f>FHD_NUM_P_84</f>
        <v>19.2</v>
      </c>
      <c r="F130" s="1525" t="str">
        <f>FHD_P_84</f>
        <v>Информация о показателях энергетической эффективности объектов теплоснабжения</v>
      </c>
      <c r="G130" s="1879" t="s">
        <v>306</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7185B-DA04-96ED-B2D9-0.6A94FED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300</v>
      </c>
      <c r="F9" s="2103"/>
      <c r="G9" s="2103"/>
      <c r="H9" s="2103"/>
      <c r="I9" s="2103"/>
      <c r="J9" s="2103"/>
      <c r="K9" s="2103"/>
      <c r="L9" s="2103"/>
      <c r="M9" s="2103"/>
      <c r="N9" s="2103"/>
      <c r="O9" s="2103"/>
      <c r="P9" s="2103"/>
      <c r="Q9" s="2103"/>
      <c r="R9" s="2104"/>
      <c r="S9" s="2128" t="s">
        <v>301</v>
      </c>
      <c r="T9" s="335"/>
      <c r="CF9" s="506">
        <v>19</v>
      </c>
    </row>
    <row customHeight="1" ht="48.29999999999999">
      <c r="D10" s="552" t="s">
        <v>88</v>
      </c>
      <c r="E10" s="2128" t="s">
        <v>88</v>
      </c>
      <c r="F10" s="2128"/>
      <c r="G10" s="522" t="s">
        <v>302</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9537F-1C0D-74E8-C867-0.ABD6CFE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619</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620</v>
      </c>
      <c r="I10" s="712"/>
      <c r="J10" s="2368" t="s">
        <v>106</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8" t="s">
        <v>301</v>
      </c>
      <c r="AK10" s="1632">
        <v>11</v>
      </c>
    </row>
    <row customHeight="1" ht="11.549999999999999">
      <c r="E11" s="2051" t="s">
        <v>621</v>
      </c>
      <c r="I11" s="712"/>
      <c r="J11" s="2368" t="s">
        <v>564</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622</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623</v>
      </c>
      <c r="F13" s="2051" t="s">
        <v>624</v>
      </c>
      <c r="I13" s="2370" t="s">
        <v>300</v>
      </c>
      <c r="J13" s="2371"/>
      <c r="K13" s="2371"/>
      <c r="L13" s="2028"/>
      <c r="M13" s="2068"/>
      <c r="O13" s="2128"/>
      <c r="AK13" s="1632">
        <v>11</v>
      </c>
    </row>
    <row customHeight="1" ht="24">
      <c r="I14" s="2021" t="s">
        <v>88</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5.69999999999999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19.9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7.7">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5.69999999999999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29999999999999">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19.9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19.9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5.69999999999999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5.69999999999999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29999999999999">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AD22A-D92A-26A6-EC3A-0.C622528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300</v>
      </c>
      <c r="J8" s="2388"/>
      <c r="K8" s="2388"/>
      <c r="L8" s="2389"/>
      <c r="M8" s="2390" t="s">
        <v>301</v>
      </c>
      <c r="W8" s="1632">
        <v>14</v>
      </c>
    </row>
    <row customHeight="1" ht="35.699999999999996">
      <c r="E9" s="2052" t="s">
        <v>618</v>
      </c>
      <c r="F9" s="2052" t="s">
        <v>624</v>
      </c>
      <c r="H9" s="377"/>
      <c r="I9" s="2026" t="s">
        <v>88</v>
      </c>
      <c r="J9" s="2027" t="s">
        <v>302</v>
      </c>
      <c r="K9" s="2065" t="s">
        <v>566</v>
      </c>
      <c r="L9" s="2066" t="s">
        <v>303</v>
      </c>
      <c r="M9" s="2390"/>
      <c r="W9" s="1632">
        <v>34</v>
      </c>
    </row>
    <row customHeight="1" ht="35.699999999999996">
      <c r="B10" s="2054" t="s">
        <v>691</v>
      </c>
      <c r="C10" s="2054" t="s">
        <v>692</v>
      </c>
      <c r="D10" s="2053" t="s">
        <v>627</v>
      </c>
      <c r="E10" s="2057" t="s">
        <v>628</v>
      </c>
      <c r="F10" s="2057" t="s">
        <v>628</v>
      </c>
      <c r="H10" s="377"/>
      <c r="I10" s="2025" t="s">
        <v>110</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111</v>
      </c>
      <c r="J11" s="1887" t="s">
        <v>697</v>
      </c>
      <c r="K11" s="2019" t="s">
        <v>306</v>
      </c>
      <c r="L11" s="819"/>
      <c r="M11" s="298" t="s">
        <v>694</v>
      </c>
      <c r="W11" s="1632">
        <v>48</v>
      </c>
    </row>
    <row customHeight="1" ht="48.29999999999999">
      <c r="B12" s="2054" t="s">
        <v>698</v>
      </c>
      <c r="C12" s="2054" t="s">
        <v>699</v>
      </c>
      <c r="D12" s="2053" t="s">
        <v>627</v>
      </c>
      <c r="E12" s="2057" t="s">
        <v>628</v>
      </c>
      <c r="F12" s="2057" t="s">
        <v>628</v>
      </c>
      <c r="H12" s="1689"/>
      <c r="I12" s="2025" t="s">
        <v>90</v>
      </c>
      <c r="J12" s="2032" t="s">
        <v>700</v>
      </c>
      <c r="K12" s="2019" t="s">
        <v>306</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CA5BF-130E-2B89-3E46-0.73A4B14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300</v>
      </c>
      <c r="F13" s="2371"/>
      <c r="G13" s="2371"/>
      <c r="H13" s="1552"/>
      <c r="I13" s="1552"/>
      <c r="J13" s="2128"/>
      <c r="AF13" s="1632">
        <v>11</v>
      </c>
    </row>
    <row customHeight="1" ht="24">
      <c r="E14" s="1640" t="s">
        <v>88</v>
      </c>
      <c r="F14" s="1635" t="s">
        <v>302</v>
      </c>
      <c r="G14" s="1635" t="s">
        <v>566</v>
      </c>
      <c r="H14" s="1635" t="s">
        <v>303</v>
      </c>
      <c r="I14" s="1635" t="s">
        <v>303</v>
      </c>
      <c r="J14" s="2128"/>
      <c r="AF14" s="1632">
        <v>23</v>
      </c>
    </row>
    <row customHeight="1" ht="19.95">
      <c r="D15" s="1639"/>
      <c r="E15" s="1631" t="s">
        <v>110</v>
      </c>
      <c r="F15" s="708" t="s">
        <v>705</v>
      </c>
      <c r="G15" s="1647" t="s">
        <v>552</v>
      </c>
      <c r="H15" s="558"/>
      <c r="I15" s="558"/>
      <c r="J15" s="290" t="s">
        <v>706</v>
      </c>
      <c r="K15" s="544" t="s">
        <v>630</v>
      </c>
      <c r="AF15" s="1632">
        <v>19</v>
      </c>
    </row>
    <row customHeight="1" ht="35.699999999999996">
      <c r="D16" s="1639"/>
      <c r="E16" s="1631" t="s">
        <v>111</v>
      </c>
      <c r="F16" s="708" t="s">
        <v>707</v>
      </c>
      <c r="G16" s="1647" t="s">
        <v>552</v>
      </c>
      <c r="H16" s="559">
        <f>SUM(H17,H20:H32)</f>
        <v>0</v>
      </c>
      <c r="I16" s="559">
        <f>SUM(I17,I20,I23,I26,I29:I32)</f>
        <v>0</v>
      </c>
      <c r="J16" s="290" t="s">
        <v>708</v>
      </c>
      <c r="K16" s="544" t="s">
        <v>630</v>
      </c>
      <c r="AF16" s="1632">
        <v>34</v>
      </c>
    </row>
    <row customHeight="1" ht="19.9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5.699999999999996">
      <c r="D19" s="1639"/>
      <c r="E19" s="1665" t="s">
        <v>715</v>
      </c>
      <c r="F19" s="1651" t="s">
        <v>716</v>
      </c>
      <c r="G19" s="1644" t="s">
        <v>552</v>
      </c>
      <c r="H19" s="558"/>
      <c r="I19" s="558"/>
      <c r="J19" s="290"/>
      <c r="K19" s="544"/>
      <c r="AF19" s="1632">
        <v>34</v>
      </c>
    </row>
    <row customHeight="1" ht="19.95">
      <c r="D20" s="1639"/>
      <c r="E20" s="1665" t="s">
        <v>307</v>
      </c>
      <c r="F20" s="955" t="s">
        <v>717</v>
      </c>
      <c r="G20" s="1644" t="s">
        <v>552</v>
      </c>
      <c r="H20" s="558"/>
      <c r="I20" s="558"/>
      <c r="J20" s="290" t="s">
        <v>718</v>
      </c>
      <c r="K20" s="544"/>
      <c r="AF20" s="1632">
        <v>19</v>
      </c>
    </row>
    <row customHeight="1" ht="19.95">
      <c r="D21" s="1639"/>
      <c r="E21" s="1665" t="s">
        <v>719</v>
      </c>
      <c r="F21" s="1651" t="s">
        <v>720</v>
      </c>
      <c r="G21" s="1644" t="s">
        <v>552</v>
      </c>
      <c r="H21" s="558"/>
      <c r="I21" s="558"/>
      <c r="J21" s="290"/>
      <c r="K21" s="544"/>
      <c r="AF21" s="1632">
        <v>19</v>
      </c>
    </row>
    <row customHeight="1" ht="19.9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19.95">
      <c r="D24" s="1639"/>
      <c r="E24" s="1665" t="s">
        <v>725</v>
      </c>
      <c r="F24" s="1651" t="s">
        <v>726</v>
      </c>
      <c r="G24" s="1644" t="s">
        <v>552</v>
      </c>
      <c r="H24" s="558"/>
      <c r="I24" s="558"/>
      <c r="J24" s="290"/>
      <c r="K24" s="544"/>
      <c r="AF24" s="1632">
        <v>19</v>
      </c>
    </row>
    <row customHeight="1" ht="35.69999999999999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19.95">
      <c r="D27" s="1639"/>
      <c r="E27" s="1676" t="s">
        <v>732</v>
      </c>
      <c r="F27" s="1651" t="s">
        <v>733</v>
      </c>
      <c r="G27" s="1655" t="s">
        <v>552</v>
      </c>
      <c r="H27" s="1677"/>
      <c r="I27" s="1677"/>
      <c r="J27" s="290"/>
      <c r="K27" s="544"/>
      <c r="AF27" s="1632">
        <v>19</v>
      </c>
    </row>
    <row customHeight="1" ht="19.95">
      <c r="D28" s="1639"/>
      <c r="E28" s="1676" t="s">
        <v>734</v>
      </c>
      <c r="F28" s="1651" t="s">
        <v>735</v>
      </c>
      <c r="G28" s="1655" t="s">
        <v>552</v>
      </c>
      <c r="H28" s="1677"/>
      <c r="I28" s="1677"/>
      <c r="J28" s="290"/>
      <c r="K28" s="544"/>
      <c r="AF28" s="1632">
        <v>19</v>
      </c>
    </row>
    <row customHeight="1" ht="19.95">
      <c r="D29" s="1639"/>
      <c r="E29" s="1676" t="s">
        <v>736</v>
      </c>
      <c r="F29" s="955" t="s">
        <v>737</v>
      </c>
      <c r="G29" s="1655" t="s">
        <v>552</v>
      </c>
      <c r="H29" s="1677"/>
      <c r="I29" s="1677"/>
      <c r="J29" s="290"/>
      <c r="K29" s="544"/>
      <c r="AF29" s="1632">
        <v>19</v>
      </c>
    </row>
    <row customHeight="1" ht="19.95">
      <c r="D30" s="1639"/>
      <c r="E30" s="1676" t="s">
        <v>738</v>
      </c>
      <c r="F30" s="955" t="s">
        <v>739</v>
      </c>
      <c r="G30" s="1655" t="s">
        <v>552</v>
      </c>
      <c r="H30" s="1677"/>
      <c r="I30" s="1677"/>
      <c r="J30" s="290"/>
      <c r="K30" s="544"/>
      <c r="AF30" s="1632">
        <v>19</v>
      </c>
    </row>
    <row customHeight="1" ht="19.95">
      <c r="D31" s="1639"/>
      <c r="E31" s="1676" t="s">
        <v>740</v>
      </c>
      <c r="F31" s="955" t="s">
        <v>741</v>
      </c>
      <c r="G31" s="1655" t="s">
        <v>552</v>
      </c>
      <c r="H31" s="1677"/>
      <c r="I31" s="1677"/>
      <c r="J31" s="290"/>
      <c r="K31" s="544"/>
      <c r="AF31" s="1632">
        <v>19</v>
      </c>
    </row>
    <row s="1367" customFormat="1" customHeight="1" ht="35.69999999999999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90</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588</v>
      </c>
      <c r="D43" s="1639"/>
      <c r="E43" s="1665" t="s">
        <v>112</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774</v>
      </c>
      <c r="G46" s="1644" t="s">
        <v>590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1BA8B-D6C8-2BA2-9E67-0.8D53AB7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300</v>
      </c>
      <c r="F13" s="2371"/>
      <c r="G13" s="2371"/>
      <c r="H13" s="1657"/>
      <c r="I13" s="1657"/>
      <c r="J13" s="2128"/>
      <c r="AF13" s="1632">
        <v>11</v>
      </c>
    </row>
    <row customHeight="1" ht="24">
      <c r="E14" s="1658" t="s">
        <v>88</v>
      </c>
      <c r="F14" s="1661" t="s">
        <v>302</v>
      </c>
      <c r="G14" s="1661" t="s">
        <v>566</v>
      </c>
      <c r="H14" s="1661" t="s">
        <v>303</v>
      </c>
      <c r="I14" s="1661" t="s">
        <v>303</v>
      </c>
      <c r="J14" s="2128"/>
      <c r="AF14" s="1632">
        <v>23</v>
      </c>
    </row>
    <row customHeight="1" ht="19.95">
      <c r="D15" s="1639"/>
      <c r="E15" s="1631" t="s">
        <v>110</v>
      </c>
      <c r="F15" s="708" t="s">
        <v>776</v>
      </c>
      <c r="G15" s="1658" t="s">
        <v>552</v>
      </c>
      <c r="H15" s="558"/>
      <c r="I15" s="558"/>
      <c r="J15" s="290" t="s">
        <v>777</v>
      </c>
      <c r="K15" s="544" t="s">
        <v>630</v>
      </c>
      <c r="AF15" s="1632">
        <v>19</v>
      </c>
    </row>
    <row customHeight="1" ht="24">
      <c r="D16" s="1639"/>
      <c r="E16" s="1631" t="s">
        <v>111</v>
      </c>
      <c r="F16" s="1666" t="s">
        <v>778</v>
      </c>
      <c r="G16" s="1658" t="s">
        <v>552</v>
      </c>
      <c r="H16" s="559">
        <f>SUM(H17,H20:H27)</f>
        <v>0</v>
      </c>
      <c r="I16" s="559">
        <f>SUM(I17,I20:I27)</f>
        <v>0</v>
      </c>
      <c r="J16" s="290" t="s">
        <v>779</v>
      </c>
      <c r="K16" s="544" t="s">
        <v>630</v>
      </c>
      <c r="AF16" s="1632">
        <v>23</v>
      </c>
    </row>
    <row customHeight="1" ht="35.699999999999996">
      <c r="D17" s="1639"/>
      <c r="E17" s="1665" t="s">
        <v>709</v>
      </c>
      <c r="F17" s="1668" t="s">
        <v>780</v>
      </c>
      <c r="G17" s="1655" t="s">
        <v>552</v>
      </c>
      <c r="H17" s="558"/>
      <c r="I17" s="558"/>
      <c r="J17" s="290" t="s">
        <v>781</v>
      </c>
      <c r="K17" s="544"/>
      <c r="AF17" s="1632">
        <v>34</v>
      </c>
    </row>
    <row customHeight="1" ht="19.9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5.699999999999996">
      <c r="D20" s="1639"/>
      <c r="E20" s="1665" t="s">
        <v>307</v>
      </c>
      <c r="F20" s="1668" t="s">
        <v>784</v>
      </c>
      <c r="G20" s="1655" t="s">
        <v>552</v>
      </c>
      <c r="H20" s="558"/>
      <c r="I20" s="558"/>
      <c r="J20" s="290"/>
      <c r="K20" s="544"/>
      <c r="AF20" s="1632">
        <v>34</v>
      </c>
    </row>
    <row customHeight="1" ht="48.29999999999999">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5.699999999999996">
      <c r="D23" s="1639"/>
      <c r="E23" s="1665" t="s">
        <v>736</v>
      </c>
      <c r="F23" s="1668" t="s">
        <v>787</v>
      </c>
      <c r="G23" s="1655" t="s">
        <v>552</v>
      </c>
      <c r="H23" s="558"/>
      <c r="I23" s="558"/>
      <c r="J23" s="290"/>
      <c r="K23" s="544"/>
      <c r="AF23" s="1632">
        <v>34</v>
      </c>
    </row>
    <row customHeight="1" ht="35.69999999999999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5.69999999999999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588</v>
      </c>
      <c r="D35" s="1639"/>
      <c r="E35" s="1665" t="s">
        <v>112</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547F3-4EAB-95B7-EA42-0.8579B77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5"/>
      <c r="K7" s="2176"/>
      <c r="L7" s="510"/>
      <c r="X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300</v>
      </c>
      <c r="E10" s="2103"/>
      <c r="F10" s="2103"/>
      <c r="G10" s="2103"/>
      <c r="H10" s="2103"/>
      <c r="I10" s="2103"/>
      <c r="J10" s="2104"/>
      <c r="K10" s="2200"/>
      <c r="L10" s="510"/>
      <c r="X10" s="759">
        <v>11</v>
      </c>
    </row>
    <row s="1636" customFormat="1" customHeight="1" ht="24">
      <c r="A11" s="2386"/>
      <c r="B11" s="2386"/>
      <c r="C11" s="658"/>
      <c r="D11" s="704" t="s">
        <v>88</v>
      </c>
      <c r="E11" s="706" t="s">
        <v>807</v>
      </c>
      <c r="F11" s="706" t="s">
        <v>566</v>
      </c>
      <c r="G11" s="466" t="s">
        <v>303</v>
      </c>
      <c r="H11" s="466" t="s">
        <v>390</v>
      </c>
      <c r="I11" s="808" t="s">
        <v>303</v>
      </c>
      <c r="J11" s="809" t="s">
        <v>390</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c r="A13" s="2393" t="s">
        <v>808</v>
      </c>
      <c r="D13" s="954" t="s">
        <v>110</v>
      </c>
      <c r="E13" s="280" t="s">
        <v>809</v>
      </c>
      <c r="F13" s="661" t="s">
        <v>810</v>
      </c>
      <c r="G13" s="558"/>
      <c r="H13" s="662"/>
      <c r="I13" s="558"/>
      <c r="J13" s="662"/>
      <c r="K13" s="290" t="s">
        <v>811</v>
      </c>
      <c r="L13" s="721"/>
      <c r="X13" s="506">
        <v>0</v>
      </c>
    </row>
    <row customHeight="1" ht="22.5">
      <c r="A14" s="2393"/>
      <c r="D14" s="540" t="s">
        <v>111</v>
      </c>
      <c r="E14" s="280" t="s">
        <v>812</v>
      </c>
      <c r="F14" s="661" t="s">
        <v>813</v>
      </c>
      <c r="G14" s="558"/>
      <c r="H14" s="663"/>
      <c r="I14" s="558"/>
      <c r="J14" s="663"/>
      <c r="K14" s="290" t="s">
        <v>814</v>
      </c>
      <c r="L14" s="721"/>
      <c r="X14" s="506">
        <v>0</v>
      </c>
    </row>
    <row s="1636" customFormat="1" customHeight="1" ht="78.75">
      <c r="A15" s="2393"/>
      <c r="B15" s="512"/>
      <c r="D15" s="954" t="s">
        <v>90</v>
      </c>
      <c r="E15" s="708" t="s">
        <v>815</v>
      </c>
      <c r="F15" s="951" t="s">
        <v>306</v>
      </c>
      <c r="G15" s="951" t="s">
        <v>306</v>
      </c>
      <c r="H15" s="107"/>
      <c r="I15" s="951" t="s">
        <v>306</v>
      </c>
      <c r="J15" s="107"/>
      <c r="K15" s="290" t="s">
        <v>816</v>
      </c>
      <c r="L15" s="721"/>
      <c r="X15" s="759">
        <v>0</v>
      </c>
    </row>
    <row s="1636" customFormat="1" customHeight="1" ht="22.5">
      <c r="A16" s="2393"/>
      <c r="B16" s="512"/>
      <c r="D16" s="954" t="s">
        <v>324</v>
      </c>
      <c r="E16" s="955" t="s">
        <v>817</v>
      </c>
      <c r="F16" s="951" t="s">
        <v>818</v>
      </c>
      <c r="G16" s="818"/>
      <c r="H16" s="107"/>
      <c r="I16" s="818"/>
      <c r="J16" s="107"/>
      <c r="K16" s="290"/>
      <c r="L16" s="721"/>
      <c r="X16" s="759">
        <v>0</v>
      </c>
    </row>
    <row s="1636" customFormat="1" customHeight="1" ht="22.5">
      <c r="A17" s="2393"/>
      <c r="B17" s="512"/>
      <c r="D17" s="954" t="s">
        <v>332</v>
      </c>
      <c r="E17" s="955" t="s">
        <v>819</v>
      </c>
      <c r="F17" s="951" t="s">
        <v>820</v>
      </c>
      <c r="G17" s="818"/>
      <c r="H17" s="107"/>
      <c r="I17" s="818"/>
      <c r="J17" s="107"/>
      <c r="K17" s="290"/>
      <c r="L17" s="721"/>
      <c r="X17" s="759">
        <v>0</v>
      </c>
    </row>
    <row s="1636" customFormat="1" customHeight="1" ht="33.75">
      <c r="A18" s="2393"/>
      <c r="B18" s="512"/>
      <c r="D18" s="954" t="s">
        <v>334</v>
      </c>
      <c r="E18" s="955" t="s">
        <v>821</v>
      </c>
      <c r="F18" s="951" t="s">
        <v>571</v>
      </c>
      <c r="G18" s="681"/>
      <c r="H18" s="107"/>
      <c r="I18" s="681"/>
      <c r="J18" s="107"/>
      <c r="K18" s="290"/>
      <c r="L18" s="721"/>
      <c r="X18" s="759">
        <v>0</v>
      </c>
    </row>
    <row customHeight="1" ht="101.25">
      <c r="A19" s="2393"/>
      <c r="D19" s="954" t="s">
        <v>91</v>
      </c>
      <c r="E19" s="280" t="s">
        <v>822</v>
      </c>
      <c r="F19" s="661" t="s">
        <v>546</v>
      </c>
      <c r="G19" s="664"/>
      <c r="H19" s="663"/>
      <c r="I19" s="956"/>
      <c r="J19" s="663"/>
      <c r="K19" s="290" t="s">
        <v>823</v>
      </c>
      <c r="L19" s="721"/>
      <c r="X19" s="506">
        <v>0</v>
      </c>
    </row>
    <row s="1636" customFormat="1" customHeight="1" ht="18.75">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c r="A21" s="2393"/>
      <c r="C21" s="957"/>
      <c r="D21" s="954" t="s">
        <v>757</v>
      </c>
      <c r="E21" s="577" t="s">
        <v>825</v>
      </c>
      <c r="F21" s="951" t="s">
        <v>826</v>
      </c>
      <c r="G21" s="681"/>
      <c r="H21" s="107"/>
      <c r="I21" s="681"/>
      <c r="J21" s="107"/>
      <c r="K21" s="949"/>
      <c r="L21" s="721"/>
      <c r="W21" s="676"/>
      <c r="X21" s="759">
        <v>0</v>
      </c>
    </row>
    <row s="1636" customFormat="1" customHeight="1" ht="33.75">
      <c r="A22" s="2393"/>
      <c r="C22" s="957"/>
      <c r="D22" s="954" t="s">
        <v>760</v>
      </c>
      <c r="E22" s="577" t="s">
        <v>827</v>
      </c>
      <c r="F22" s="951" t="s">
        <v>828</v>
      </c>
      <c r="G22" s="681"/>
      <c r="H22" s="107"/>
      <c r="I22" s="681"/>
      <c r="J22" s="107"/>
      <c r="K22" s="949"/>
      <c r="L22" s="721"/>
      <c r="W22" s="676"/>
      <c r="X22" s="759">
        <v>0</v>
      </c>
    </row>
    <row s="1636" customFormat="1" customHeight="1" ht="22.5">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c r="A24" s="2393"/>
      <c r="C24" s="957"/>
      <c r="D24" s="954" t="s">
        <v>830</v>
      </c>
      <c r="E24" s="577" t="s">
        <v>831</v>
      </c>
      <c r="F24" s="951" t="s">
        <v>832</v>
      </c>
      <c r="G24" s="681"/>
      <c r="H24" s="687"/>
      <c r="I24" s="681"/>
      <c r="J24" s="687"/>
      <c r="K24" s="949"/>
      <c r="L24" s="721"/>
      <c r="W24" s="676"/>
      <c r="X24" s="759">
        <v>0</v>
      </c>
    </row>
    <row s="1636" customFormat="1" customHeight="1" ht="22.5">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c r="A26" s="2393"/>
      <c r="C26" s="957"/>
      <c r="D26" s="954" t="s">
        <v>835</v>
      </c>
      <c r="E26" s="554" t="s">
        <v>836</v>
      </c>
      <c r="F26" s="951" t="s">
        <v>837</v>
      </c>
      <c r="G26" s="681"/>
      <c r="H26" s="687"/>
      <c r="I26" s="681"/>
      <c r="J26" s="687"/>
      <c r="K26" s="949"/>
      <c r="L26" s="721"/>
      <c r="W26" s="676"/>
      <c r="X26" s="759">
        <v>0</v>
      </c>
    </row>
    <row s="1636" customFormat="1" customHeight="1" ht="18.75">
      <c r="A27" s="2393"/>
      <c r="C27" s="957"/>
      <c r="D27" s="954" t="s">
        <v>838</v>
      </c>
      <c r="E27" s="554" t="s">
        <v>839</v>
      </c>
      <c r="F27" s="951" t="s">
        <v>840</v>
      </c>
      <c r="G27" s="681"/>
      <c r="H27" s="687"/>
      <c r="I27" s="681"/>
      <c r="J27" s="687"/>
      <c r="K27" s="949"/>
      <c r="L27" s="721"/>
      <c r="W27" s="676"/>
      <c r="X27" s="759">
        <v>0</v>
      </c>
    </row>
    <row s="1636" customFormat="1" customHeight="1" ht="18.75">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c r="A29" s="2393"/>
      <c r="C29" s="957"/>
      <c r="D29" s="954" t="s">
        <v>843</v>
      </c>
      <c r="E29" s="554" t="s">
        <v>836</v>
      </c>
      <c r="F29" s="951" t="s">
        <v>844</v>
      </c>
      <c r="G29" s="681"/>
      <c r="H29" s="687"/>
      <c r="I29" s="681"/>
      <c r="J29" s="687"/>
      <c r="K29" s="949"/>
      <c r="L29" s="721"/>
      <c r="W29" s="676"/>
      <c r="X29" s="759">
        <v>0</v>
      </c>
    </row>
    <row s="1636" customFormat="1" customHeight="1" ht="18.75">
      <c r="A30" s="2393"/>
      <c r="C30" s="957"/>
      <c r="D30" s="954" t="s">
        <v>845</v>
      </c>
      <c r="E30" s="554" t="s">
        <v>846</v>
      </c>
      <c r="F30" s="951" t="s">
        <v>847</v>
      </c>
      <c r="G30" s="681"/>
      <c r="H30" s="687"/>
      <c r="I30" s="681"/>
      <c r="J30" s="687"/>
      <c r="K30" s="949"/>
      <c r="L30" s="721"/>
      <c r="W30" s="676"/>
      <c r="X30" s="759">
        <v>0</v>
      </c>
    </row>
    <row customHeight="1" ht="126.75">
      <c r="A31" s="2393"/>
      <c r="D31" s="954" t="s">
        <v>112</v>
      </c>
      <c r="E31" s="280" t="s">
        <v>848</v>
      </c>
      <c r="F31" s="661" t="s">
        <v>558</v>
      </c>
      <c r="G31" s="558"/>
      <c r="H31" s="663"/>
      <c r="I31" s="558"/>
      <c r="J31" s="663"/>
      <c r="K31" s="290" t="s">
        <v>849</v>
      </c>
      <c r="L31" s="721"/>
      <c r="X31" s="506">
        <v>0</v>
      </c>
    </row>
    <row customHeight="1" ht="56.25">
      <c r="A32" s="2393"/>
      <c r="D32" s="954" t="s">
        <v>92</v>
      </c>
      <c r="E32" s="280" t="s">
        <v>850</v>
      </c>
      <c r="F32" s="540" t="s">
        <v>820</v>
      </c>
      <c r="G32" s="558"/>
      <c r="H32" s="663"/>
      <c r="I32" s="558"/>
      <c r="J32" s="663"/>
      <c r="K32" s="290" t="s">
        <v>851</v>
      </c>
      <c r="L32" s="721"/>
      <c r="X32" s="506">
        <v>0</v>
      </c>
    </row>
    <row customHeight="1" ht="11.25">
      <c r="A33" s="2393"/>
      <c r="E33" s="665"/>
      <c r="F33" s="182"/>
      <c r="G33" s="182"/>
      <c r="H33" s="182"/>
      <c r="I33" s="182"/>
      <c r="J33" s="182"/>
      <c r="K33" s="182"/>
      <c r="X33" s="506">
        <v>0</v>
      </c>
    </row>
    <row customHeight="1" ht="12.75">
      <c r="A34" s="2393"/>
      <c r="D34" s="66">
        <v>1</v>
      </c>
      <c r="E34" s="336" t="s">
        <v>852</v>
      </c>
      <c r="X34" s="506">
        <v>0</v>
      </c>
    </row>
    <row customHeight="1" ht="11.25">
      <c r="A35" s="2393"/>
      <c r="D35" s="370"/>
      <c r="E35" s="336" t="s">
        <v>853</v>
      </c>
      <c r="X35" s="506">
        <v>0</v>
      </c>
    </row>
    <row s="1636" customFormat="1" customHeight="1" ht="11.549999999999999">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111</v>
      </c>
      <c r="E38" s="1033" t="s">
        <v>857</v>
      </c>
      <c r="F38" s="1037" t="s">
        <v>546</v>
      </c>
      <c r="G38" s="1037" t="s">
        <v>546</v>
      </c>
      <c r="H38" s="1031"/>
      <c r="I38" s="1037" t="s">
        <v>546</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90</v>
      </c>
      <c r="E41" s="723" t="s">
        <v>864</v>
      </c>
      <c r="F41" s="661" t="s">
        <v>546</v>
      </c>
      <c r="G41" s="661" t="s">
        <v>546</v>
      </c>
      <c r="H41" s="1025"/>
      <c r="I41" s="661" t="s">
        <v>546</v>
      </c>
      <c r="J41" s="1025"/>
      <c r="K41" s="303"/>
      <c r="X41" s="759">
        <v>0</v>
      </c>
    </row>
    <row s="1636" customFormat="1" customHeight="1" ht="45" hidden="1">
      <c r="A42" s="2393"/>
      <c r="B42" s="512"/>
      <c r="D42" s="666" t="s">
        <v>324</v>
      </c>
      <c r="E42" s="724" t="s">
        <v>865</v>
      </c>
      <c r="F42" s="661" t="s">
        <v>558</v>
      </c>
      <c r="G42" s="558"/>
      <c r="H42" s="1025"/>
      <c r="I42" s="558"/>
      <c r="J42" s="1025"/>
      <c r="K42" s="303" t="s">
        <v>866</v>
      </c>
      <c r="X42" s="759">
        <v>0</v>
      </c>
    </row>
    <row s="1636" customFormat="1" customHeight="1" ht="45" hidden="1">
      <c r="A43" s="2393"/>
      <c r="B43" s="512"/>
      <c r="D43" s="666" t="s">
        <v>332</v>
      </c>
      <c r="E43" s="668" t="s">
        <v>867</v>
      </c>
      <c r="F43" s="1029" t="s">
        <v>558</v>
      </c>
      <c r="G43" s="743"/>
      <c r="H43" s="1024"/>
      <c r="I43" s="743"/>
      <c r="J43" s="1024"/>
      <c r="K43" s="303" t="s">
        <v>868</v>
      </c>
      <c r="X43" s="759">
        <v>0</v>
      </c>
    </row>
    <row s="1636" customFormat="1" customHeight="1" ht="11.25" hidden="1">
      <c r="A44" s="2393"/>
      <c r="B44" s="512"/>
      <c r="D44" s="666" t="s">
        <v>91</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112</v>
      </c>
      <c r="E52" s="667" t="s">
        <v>881</v>
      </c>
      <c r="F52" s="661" t="s">
        <v>859</v>
      </c>
      <c r="G52" s="669"/>
      <c r="H52" s="1024"/>
      <c r="I52" s="669"/>
      <c r="J52" s="1024"/>
      <c r="K52" s="290"/>
      <c r="X52" s="759">
        <v>0</v>
      </c>
    </row>
    <row s="1636" customFormat="1" customHeight="1" ht="11.25" hidden="1">
      <c r="A53" s="2393"/>
      <c r="B53" s="512"/>
      <c r="D53" s="666" t="s">
        <v>313</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92</v>
      </c>
      <c r="E60" s="667" t="s">
        <v>888</v>
      </c>
      <c r="F60" s="722" t="s">
        <v>558</v>
      </c>
      <c r="G60" s="743"/>
      <c r="H60" s="1024"/>
      <c r="I60" s="743"/>
      <c r="J60" s="1024"/>
      <c r="K60" s="303" t="s">
        <v>889</v>
      </c>
      <c r="X60" s="759">
        <v>0</v>
      </c>
    </row>
    <row s="1636" customFormat="1" customHeight="1" ht="33.75" hidden="1">
      <c r="A61" s="2393"/>
      <c r="B61" s="512"/>
      <c r="D61" s="666" t="s">
        <v>93</v>
      </c>
      <c r="E61" s="667" t="s">
        <v>890</v>
      </c>
      <c r="F61" s="727" t="s">
        <v>820</v>
      </c>
      <c r="G61" s="669"/>
      <c r="H61" s="1024"/>
      <c r="I61" s="669"/>
      <c r="J61" s="1024"/>
      <c r="K61" s="290"/>
      <c r="X61" s="759">
        <v>0</v>
      </c>
    </row>
    <row s="1636" customFormat="1" customHeight="1" ht="22.5" hidden="1">
      <c r="A62" s="2393"/>
      <c r="B62" s="512" t="s">
        <v>588</v>
      </c>
      <c r="D62" s="666" t="s">
        <v>113</v>
      </c>
      <c r="E62" s="667" t="s">
        <v>891</v>
      </c>
      <c r="F62" s="727" t="s">
        <v>306</v>
      </c>
      <c r="G62" s="383"/>
      <c r="H62" s="1024"/>
      <c r="I62" s="383"/>
      <c r="J62" s="1024"/>
      <c r="K62" s="290" t="s">
        <v>631</v>
      </c>
      <c r="X62" s="759">
        <v>0</v>
      </c>
    </row>
    <row s="1636" customFormat="1" customHeight="1" ht="45" hidden="1">
      <c r="A63" s="2393"/>
      <c r="B63" s="512" t="s">
        <v>588</v>
      </c>
      <c r="D63" s="666" t="s">
        <v>892</v>
      </c>
      <c r="E63" s="668" t="s">
        <v>893</v>
      </c>
      <c r="F63" s="722" t="s">
        <v>306</v>
      </c>
      <c r="G63" s="383"/>
      <c r="H63" s="1024"/>
      <c r="I63" s="383"/>
      <c r="J63" s="1024"/>
      <c r="K63" s="290" t="s">
        <v>631</v>
      </c>
      <c r="X63" s="759">
        <v>0</v>
      </c>
    </row>
    <row s="1636" customFormat="1" customHeight="1" ht="11.549999999999999">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111</v>
      </c>
      <c r="E66" s="708" t="s">
        <v>897</v>
      </c>
      <c r="F66" s="661" t="s">
        <v>546</v>
      </c>
      <c r="G66" s="661" t="s">
        <v>546</v>
      </c>
      <c r="H66" s="520"/>
      <c r="I66" s="661" t="s">
        <v>546</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307</v>
      </c>
      <c r="E68" s="955" t="s">
        <v>899</v>
      </c>
      <c r="F68" s="661" t="s">
        <v>862</v>
      </c>
      <c r="G68" s="728"/>
      <c r="H68" s="520"/>
      <c r="I68" s="728"/>
      <c r="J68" s="520"/>
      <c r="K68" s="290"/>
      <c r="X68" s="759">
        <v>0</v>
      </c>
    </row>
    <row s="1636" customFormat="1" customHeight="1" ht="22.5" hidden="1">
      <c r="A69" s="2393"/>
      <c r="B69" s="512"/>
      <c r="D69" s="744" t="s">
        <v>310</v>
      </c>
      <c r="E69" s="955" t="s">
        <v>900</v>
      </c>
      <c r="F69" s="722" t="s">
        <v>558</v>
      </c>
      <c r="G69" s="743"/>
      <c r="H69" s="520"/>
      <c r="I69" s="743"/>
      <c r="J69" s="520"/>
      <c r="K69" s="290"/>
      <c r="X69" s="759">
        <v>0</v>
      </c>
    </row>
    <row s="1636" customFormat="1" customHeight="1" ht="22.5" hidden="1">
      <c r="A70" s="2393"/>
      <c r="B70" s="512"/>
      <c r="D70" s="744" t="s">
        <v>729</v>
      </c>
      <c r="E70" s="955" t="s">
        <v>901</v>
      </c>
      <c r="F70" s="722" t="s">
        <v>558</v>
      </c>
      <c r="G70" s="743"/>
      <c r="H70" s="520"/>
      <c r="I70" s="743"/>
      <c r="J70" s="520"/>
      <c r="K70" s="290"/>
      <c r="X70" s="759">
        <v>0</v>
      </c>
    </row>
    <row s="1636" customFormat="1" customHeight="1" ht="22.5" hidden="1">
      <c r="A71" s="2393"/>
      <c r="B71" s="512"/>
      <c r="D71" s="666" t="s">
        <v>90</v>
      </c>
      <c r="E71" s="667" t="s">
        <v>902</v>
      </c>
      <c r="F71" s="661" t="s">
        <v>862</v>
      </c>
      <c r="G71" s="558"/>
      <c r="H71" s="1031"/>
      <c r="I71" s="558"/>
      <c r="J71" s="1031"/>
      <c r="K71" s="303"/>
      <c r="X71" s="759">
        <v>0</v>
      </c>
    </row>
    <row s="1636" customFormat="1" customHeight="1" ht="56.25" hidden="1">
      <c r="A72" s="2393"/>
      <c r="B72" s="512"/>
      <c r="D72" s="666" t="s">
        <v>91</v>
      </c>
      <c r="E72" s="667" t="s">
        <v>903</v>
      </c>
      <c r="F72" s="722" t="s">
        <v>558</v>
      </c>
      <c r="G72" s="743"/>
      <c r="H72" s="1024"/>
      <c r="I72" s="743"/>
      <c r="J72" s="1024"/>
      <c r="K72" s="303"/>
      <c r="X72" s="759">
        <v>0</v>
      </c>
    </row>
    <row s="1636" customFormat="1" customHeight="1" ht="33.75" hidden="1">
      <c r="A73" s="2393"/>
      <c r="B73" s="512"/>
      <c r="D73" s="666" t="s">
        <v>112</v>
      </c>
      <c r="E73" s="667" t="s">
        <v>904</v>
      </c>
      <c r="F73" s="727" t="s">
        <v>820</v>
      </c>
      <c r="G73" s="669"/>
      <c r="H73" s="1024"/>
      <c r="I73" s="669"/>
      <c r="J73" s="1024"/>
      <c r="K73" s="290"/>
      <c r="X73" s="759">
        <v>0</v>
      </c>
    </row>
    <row s="1636" customFormat="1" customHeight="1" ht="22.5" hidden="1">
      <c r="A74" s="2393"/>
      <c r="B74" s="512" t="s">
        <v>588</v>
      </c>
      <c r="D74" s="666" t="s">
        <v>92</v>
      </c>
      <c r="E74" s="667" t="s">
        <v>905</v>
      </c>
      <c r="F74" s="727" t="s">
        <v>306</v>
      </c>
      <c r="G74" s="383"/>
      <c r="H74" s="1024"/>
      <c r="I74" s="383"/>
      <c r="J74" s="1024"/>
      <c r="K74" s="290" t="s">
        <v>631</v>
      </c>
      <c r="X74" s="759">
        <v>0</v>
      </c>
    </row>
    <row s="1636" customFormat="1" customHeight="1" ht="45" hidden="1">
      <c r="A75" s="2393"/>
      <c r="B75" s="512" t="s">
        <v>588</v>
      </c>
      <c r="D75" s="666" t="s">
        <v>652</v>
      </c>
      <c r="E75" s="668" t="s">
        <v>906</v>
      </c>
      <c r="F75" s="722" t="s">
        <v>306</v>
      </c>
      <c r="G75" s="383"/>
      <c r="H75" s="1024"/>
      <c r="I75" s="383"/>
      <c r="J75" s="1024"/>
      <c r="K75" s="290" t="s">
        <v>631</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111</v>
      </c>
      <c r="E78" s="667" t="s">
        <v>910</v>
      </c>
      <c r="F78" s="722" t="s">
        <v>810</v>
      </c>
      <c r="G78" s="725"/>
      <c r="H78" s="1024"/>
      <c r="I78" s="725"/>
      <c r="J78" s="1024"/>
      <c r="K78" s="290" t="s">
        <v>911</v>
      </c>
      <c r="X78" s="759">
        <v>0</v>
      </c>
    </row>
    <row s="1636" customFormat="1" customHeight="1" ht="22.5" hidden="1">
      <c r="A79" s="2393"/>
      <c r="B79" s="512"/>
      <c r="D79" s="666" t="s">
        <v>90</v>
      </c>
      <c r="E79" s="723" t="s">
        <v>912</v>
      </c>
      <c r="F79" s="661" t="s">
        <v>859</v>
      </c>
      <c r="G79" s="725"/>
      <c r="H79" s="1024"/>
      <c r="I79" s="725"/>
      <c r="J79" s="1024"/>
      <c r="K79" s="290" t="s">
        <v>913</v>
      </c>
      <c r="X79" s="759">
        <v>0</v>
      </c>
    </row>
    <row s="1636" customFormat="1" customHeight="1" ht="11.25" hidden="1">
      <c r="A80" s="2393"/>
      <c r="B80" s="512"/>
      <c r="D80" s="666" t="s">
        <v>324</v>
      </c>
      <c r="E80" s="724" t="s">
        <v>914</v>
      </c>
      <c r="F80" s="661" t="s">
        <v>859</v>
      </c>
      <c r="G80" s="725"/>
      <c r="H80" s="1024"/>
      <c r="I80" s="725"/>
      <c r="J80" s="1024"/>
      <c r="K80" s="290"/>
      <c r="X80" s="759">
        <v>0</v>
      </c>
    </row>
    <row s="1636" customFormat="1" customHeight="1" ht="11.25" hidden="1">
      <c r="A81" s="2393"/>
      <c r="B81" s="512"/>
      <c r="D81" s="666" t="s">
        <v>332</v>
      </c>
      <c r="E81" s="724" t="s">
        <v>915</v>
      </c>
      <c r="F81" s="661" t="s">
        <v>859</v>
      </c>
      <c r="G81" s="725"/>
      <c r="H81" s="1024"/>
      <c r="I81" s="725"/>
      <c r="J81" s="1024"/>
      <c r="K81" s="290"/>
      <c r="X81" s="759">
        <v>0</v>
      </c>
    </row>
    <row s="1636" customFormat="1" customHeight="1" ht="11.25" hidden="1">
      <c r="A82" s="2393"/>
      <c r="B82" s="512"/>
      <c r="D82" s="666" t="s">
        <v>334</v>
      </c>
      <c r="E82" s="724" t="s">
        <v>916</v>
      </c>
      <c r="F82" s="661" t="s">
        <v>859</v>
      </c>
      <c r="G82" s="725"/>
      <c r="H82" s="1024"/>
      <c r="I82" s="725"/>
      <c r="J82" s="1024"/>
      <c r="K82" s="290"/>
      <c r="X82" s="759">
        <v>0</v>
      </c>
    </row>
    <row s="1636" customFormat="1" customHeight="1" ht="11.25" hidden="1">
      <c r="A83" s="2393"/>
      <c r="B83" s="512"/>
      <c r="D83" s="666" t="s">
        <v>336</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91</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112</v>
      </c>
      <c r="E95" s="667" t="s">
        <v>928</v>
      </c>
      <c r="F95" s="726" t="s">
        <v>558</v>
      </c>
      <c r="G95" s="728"/>
      <c r="H95" s="1024"/>
      <c r="I95" s="728"/>
      <c r="J95" s="1024"/>
      <c r="K95" s="290" t="s">
        <v>929</v>
      </c>
      <c r="X95" s="759">
        <v>0</v>
      </c>
    </row>
    <row s="1636" customFormat="1" customHeight="1" ht="33.75" hidden="1">
      <c r="A96" s="2393"/>
      <c r="B96" s="512"/>
      <c r="D96" s="666" t="s">
        <v>92</v>
      </c>
      <c r="E96" s="667" t="s">
        <v>930</v>
      </c>
      <c r="F96" s="727" t="s">
        <v>820</v>
      </c>
      <c r="G96" s="729"/>
      <c r="H96" s="1024"/>
      <c r="I96" s="729"/>
      <c r="J96" s="1024"/>
      <c r="K96" s="290"/>
      <c r="X96" s="759">
        <v>0</v>
      </c>
    </row>
    <row s="1636" customFormat="1" customHeight="1" ht="22.5" hidden="1">
      <c r="A97" s="2393"/>
      <c r="B97" s="512" t="s">
        <v>588</v>
      </c>
      <c r="D97" s="666" t="s">
        <v>93</v>
      </c>
      <c r="E97" s="667" t="s">
        <v>931</v>
      </c>
      <c r="F97" s="727" t="s">
        <v>306</v>
      </c>
      <c r="G97" s="386"/>
      <c r="H97" s="1024"/>
      <c r="I97" s="386"/>
      <c r="J97" s="1024"/>
      <c r="K97" s="290" t="s">
        <v>631</v>
      </c>
      <c r="X97" s="759">
        <v>0</v>
      </c>
    </row>
    <row s="1636" customFormat="1" customHeight="1" ht="45" hidden="1">
      <c r="A98" s="2393"/>
      <c r="B98" s="512" t="s">
        <v>588</v>
      </c>
      <c r="D98" s="666" t="s">
        <v>932</v>
      </c>
      <c r="E98" s="668" t="s">
        <v>933</v>
      </c>
      <c r="F98" s="722" t="s">
        <v>306</v>
      </c>
      <c r="G98" s="386"/>
      <c r="H98" s="1024"/>
      <c r="I98" s="386"/>
      <c r="J98" s="1024"/>
      <c r="K98" s="290" t="s">
        <v>631</v>
      </c>
      <c r="X98" s="759">
        <v>0</v>
      </c>
    </row>
    <row s="1636" customFormat="1" customHeight="1" ht="95.25" hidden="1">
      <c r="A99" s="2393"/>
      <c r="B99" s="512" t="s">
        <v>588</v>
      </c>
      <c r="D99" s="666" t="s">
        <v>113</v>
      </c>
      <c r="E99" s="667" t="s">
        <v>934</v>
      </c>
      <c r="F99" s="722" t="s">
        <v>306</v>
      </c>
      <c r="G99" s="386"/>
      <c r="H99" s="1024"/>
      <c r="I99" s="386"/>
      <c r="J99" s="1024"/>
      <c r="K99" s="290" t="s">
        <v>631</v>
      </c>
      <c r="X99" s="759">
        <v>0</v>
      </c>
    </row>
    <row s="1636" customFormat="1" customHeight="1" ht="22.5" hidden="1">
      <c r="A100" s="2393"/>
      <c r="B100" s="512" t="s">
        <v>588</v>
      </c>
      <c r="D100" s="666" t="s">
        <v>150</v>
      </c>
      <c r="E100" s="667" t="s">
        <v>935</v>
      </c>
      <c r="F100" s="722" t="s">
        <v>306</v>
      </c>
      <c r="G100" s="386"/>
      <c r="H100" s="1024"/>
      <c r="I100" s="386"/>
      <c r="J100" s="1024"/>
      <c r="K100" s="290" t="s">
        <v>631</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CE649-C5A9-C2A4-BC81-0.0C5CD8B3}"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3" t="s">
        <v>66</v>
      </c>
      <c r="G13" s="2114"/>
      <c r="H13" s="2115">
        <v>1</v>
      </c>
      <c r="I13" s="2106" t="str">
        <f>IF(U13="","",INDEX(TERRITORY_MR_LIST,MATCH(U13,TERRITORY_LIST_ID,0)))</f>
        <v>Территория 1</v>
      </c>
      <c r="J13" s="2108" t="s">
        <v>19</v>
      </c>
      <c r="K13" s="603"/>
      <c r="L13" s="528" t="s">
        <v>110</v>
      </c>
      <c r="M13" s="604" t="s">
        <v>22</v>
      </c>
      <c r="N13" s="813"/>
      <c r="O13" s="1417" t="s">
        <v>118</v>
      </c>
      <c r="P13" s="1414" t="str">
        <f>$E$13</f>
        <v>Производство тепловой энергии. Некомбинированная выработка; Передача. Тепловая энергия; Сбыт. Тепловая энергия</v>
      </c>
      <c r="Q13" s="1414" t="str">
        <f>IF($F$13="нет","без дифференциации",$I$13)</f>
        <v>Территория 1</v>
      </c>
      <c r="R13" s="1414" t="str">
        <f>IF($J$13="нет","без дифференциации",M13)</f>
        <v>без дифференциации</v>
      </c>
      <c r="S13" s="1417"/>
      <c r="T13" s="1417"/>
      <c r="U13" s="1267" t="s">
        <v>98</v>
      </c>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9DD6F-BD52-B227-B565-0.A8096E6F}"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2633" t="s">
        <v>22</v>
      </c>
      <c r="J9" s="2634" t="s">
        <v>22</v>
      </c>
      <c r="K9" s="290"/>
      <c r="V9" s="506">
        <v>0</v>
      </c>
    </row>
    <row customHeight="1" ht="15" hidden="1">
      <c r="A10" s="506"/>
      <c r="B10" s="2398"/>
      <c r="C10" s="2399"/>
      <c r="D10" s="690" t="str">
        <f>B9&amp;".2"</f>
        <v>.2</v>
      </c>
      <c r="E10" s="691" t="s">
        <v>943</v>
      </c>
      <c r="F10" s="692" t="s">
        <v>306</v>
      </c>
      <c r="G10" s="1733" t="s">
        <v>22</v>
      </c>
      <c r="H10" s="402" t="s">
        <v>22</v>
      </c>
      <c r="I10" s="2635" t="s">
        <v>22</v>
      </c>
      <c r="J10" s="2634" t="s">
        <v>22</v>
      </c>
      <c r="K10" s="290" t="s">
        <v>944</v>
      </c>
      <c r="V10" s="506">
        <v>0</v>
      </c>
    </row>
    <row customHeight="1" ht="15" hidden="1">
      <c r="A11" s="506"/>
      <c r="B11" s="2398"/>
      <c r="C11" s="2399"/>
      <c r="D11" s="690" t="str">
        <f>B9&amp;".3"</f>
        <v>.3</v>
      </c>
      <c r="E11" s="691" t="s">
        <v>945</v>
      </c>
      <c r="F11" s="692" t="s">
        <v>306</v>
      </c>
      <c r="G11" s="1733" t="s">
        <v>22</v>
      </c>
      <c r="H11" s="402" t="s">
        <v>22</v>
      </c>
      <c r="I11" s="2635" t="s">
        <v>22</v>
      </c>
      <c r="J11" s="2634"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2633" t="s">
        <v>22</v>
      </c>
      <c r="J13" s="2634" t="s">
        <v>22</v>
      </c>
      <c r="K13" s="290" t="s">
        <v>948</v>
      </c>
      <c r="V13" s="506">
        <v>0</v>
      </c>
    </row>
    <row customHeight="1" ht="15" hidden="1">
      <c r="B14" s="2398"/>
      <c r="C14" s="2399"/>
      <c r="D14" s="690" t="str">
        <f>B13&amp;".2"</f>
        <v>.2</v>
      </c>
      <c r="E14" s="691" t="s">
        <v>949</v>
      </c>
      <c r="F14" s="692" t="s">
        <v>306</v>
      </c>
      <c r="G14" s="1733" t="s">
        <v>22</v>
      </c>
      <c r="H14" s="402" t="s">
        <v>22</v>
      </c>
      <c r="I14" s="2635" t="s">
        <v>22</v>
      </c>
      <c r="J14" s="2634"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35.833333333333336">
      <c r="C26" s="177"/>
      <c r="D26" s="712"/>
      <c r="E26" s="2368" t="s">
        <v>106</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5.699999999999996">
      <c r="C30" s="177"/>
      <c r="D30" s="762" t="s">
        <v>88</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549999999999999">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958</v>
      </c>
      <c r="J36" s="692" t="s">
        <v>306</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306</v>
      </c>
      <c r="G38" s="815" t="s">
        <v>957</v>
      </c>
      <c r="H38" s="816" t="s">
        <v>306</v>
      </c>
      <c r="I38" s="525" t="s">
        <v>958</v>
      </c>
      <c r="J38" s="522" t="s">
        <v>306</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4F3E1-A3A1-D7F5-7E72-0.1E3B2D0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89</v>
      </c>
      <c r="R10" s="916" t="s">
        <v>979</v>
      </c>
      <c r="S10" s="916" t="s">
        <v>980</v>
      </c>
      <c r="T10" s="917" t="s">
        <v>981</v>
      </c>
      <c r="U10" s="916" t="s">
        <v>89</v>
      </c>
      <c r="V10" s="916" t="s">
        <v>982</v>
      </c>
      <c r="W10" s="916" t="s">
        <v>980</v>
      </c>
      <c r="X10" s="917" t="s">
        <v>981</v>
      </c>
      <c r="Y10" s="302" t="s">
        <v>983</v>
      </c>
      <c r="Z10" s="2102" t="s">
        <v>88</v>
      </c>
      <c r="AA10" s="2104"/>
      <c r="AB10" s="1050" t="s">
        <v>984</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E0E4E-EBBA-B6E8-41B4-0.03B2E51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1008</v>
      </c>
      <c r="K12" s="2128"/>
      <c r="L12" s="2233"/>
      <c r="M12" s="2233"/>
      <c r="N12" s="2128"/>
      <c r="O12" s="2128"/>
      <c r="P12" s="2419"/>
      <c r="Q12" s="2419"/>
      <c r="R12" s="2419"/>
      <c r="S12" s="1135" t="s">
        <v>86</v>
      </c>
      <c r="T12" s="1135" t="s">
        <v>87</v>
      </c>
      <c r="U12" s="1135" t="s">
        <v>85</v>
      </c>
      <c r="V12" s="1135" t="s">
        <v>1009</v>
      </c>
      <c r="W12" s="1135" t="s">
        <v>85</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478C6-0639-CD4B-F16E-0.CD714CB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709</v>
      </c>
      <c r="G29" s="1238" t="s">
        <v>1048</v>
      </c>
      <c r="H29" s="1237">
        <f>SUM(I29:J29)</f>
        <v>0</v>
      </c>
      <c r="I29" s="1236"/>
      <c r="J29" s="1226"/>
      <c r="K29" s="1235"/>
      <c r="W29" s="1156">
        <v>11</v>
      </c>
    </row>
    <row customHeight="1" ht="11.549999999999999">
      <c r="F30" s="1231" t="s">
        <v>307</v>
      </c>
      <c r="G30" s="1238" t="s">
        <v>1049</v>
      </c>
      <c r="H30" s="1237">
        <f>SUM(I30:J30)</f>
        <v>0</v>
      </c>
      <c r="I30" s="1236"/>
      <c r="J30" s="1226"/>
      <c r="K30" s="1235"/>
      <c r="W30" s="1156">
        <v>11</v>
      </c>
    </row>
    <row customHeight="1" ht="11.549999999999999">
      <c r="F31" s="1231" t="s">
        <v>310</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324</v>
      </c>
      <c r="G33" s="1238" t="s">
        <v>1052</v>
      </c>
      <c r="H33" s="1237">
        <f>SUM(I33:J33)</f>
        <v>0</v>
      </c>
      <c r="I33" s="1236"/>
      <c r="J33" s="1226"/>
      <c r="K33" s="1235"/>
      <c r="W33" s="1156">
        <v>46</v>
      </c>
    </row>
    <row customHeight="1" ht="11.549999999999999">
      <c r="F34" s="1231" t="s">
        <v>332</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110</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111</v>
      </c>
      <c r="G48" s="691" t="s">
        <v>1070</v>
      </c>
      <c r="H48" s="1237">
        <f>SUM(I48:J48)</f>
        <v>0</v>
      </c>
      <c r="I48" s="1237">
        <f>SUM(I49,I54,I57)</f>
        <v>0</v>
      </c>
      <c r="J48" s="1226"/>
      <c r="K48" s="1235"/>
      <c r="W48" s="1156">
        <v>23</v>
      </c>
    </row>
    <row customHeight="1" ht="11.549999999999999">
      <c r="F49" s="1231" t="s">
        <v>709</v>
      </c>
      <c r="G49" s="1238" t="s">
        <v>1022</v>
      </c>
      <c r="H49" s="1237">
        <f>SUM(I49:J49)</f>
        <v>0</v>
      </c>
      <c r="I49" s="1237">
        <f>SUM(I50:I53)</f>
        <v>0</v>
      </c>
      <c r="J49" s="1226"/>
      <c r="K49" s="1235"/>
      <c r="W49" s="1156">
        <v>11</v>
      </c>
    </row>
    <row customHeight="1" ht="24">
      <c r="F50" s="1231" t="s">
        <v>712</v>
      </c>
      <c r="G50" s="1239" t="s">
        <v>1060</v>
      </c>
      <c r="H50" s="1237">
        <f>SUM(I50:J50)</f>
        <v>0</v>
      </c>
      <c r="I50" s="1236"/>
      <c r="J50" s="1226"/>
      <c r="K50" s="1235"/>
      <c r="W50" s="1156">
        <v>23</v>
      </c>
    </row>
    <row customHeight="1" ht="11.549999999999999">
      <c r="F51" s="1231" t="s">
        <v>715</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307</v>
      </c>
      <c r="G54" s="1238" t="s">
        <v>1051</v>
      </c>
      <c r="H54" s="1237">
        <f>SUM(I54:J54)</f>
        <v>0</v>
      </c>
      <c r="I54" s="1237">
        <f>SUM(I55:I56)</f>
        <v>0</v>
      </c>
      <c r="J54" s="1226"/>
      <c r="K54" s="1235"/>
      <c r="W54" s="1156">
        <v>11</v>
      </c>
    </row>
    <row customHeight="1" ht="48.29999999999999">
      <c r="F55" s="1231" t="s">
        <v>719</v>
      </c>
      <c r="G55" s="1239" t="s">
        <v>1052</v>
      </c>
      <c r="H55" s="1237">
        <f>SUM(I55:J55)</f>
        <v>0</v>
      </c>
      <c r="I55" s="1236"/>
      <c r="J55" s="1226"/>
      <c r="K55" s="1235"/>
      <c r="W55" s="1156">
        <v>46</v>
      </c>
    </row>
    <row customHeight="1" ht="11.549999999999999">
      <c r="F56" s="1231" t="s">
        <v>721</v>
      </c>
      <c r="G56" s="1239" t="s">
        <v>1053</v>
      </c>
      <c r="H56" s="1237">
        <f>SUM(I56:J56)</f>
        <v>0</v>
      </c>
      <c r="I56" s="1236"/>
      <c r="J56" s="1226"/>
      <c r="K56" s="1235"/>
      <c r="W56" s="1156">
        <v>11</v>
      </c>
    </row>
    <row customHeight="1" ht="11.549999999999999">
      <c r="F57" s="1231" t="s">
        <v>310</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2BB49-B233-7EF4-AE22-0.77CD343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1110</v>
      </c>
      <c r="CC16" s="2434"/>
      <c r="CD16" s="2387" t="s">
        <v>558</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35889-9839-C08B-83CF-0.2DE4C969}" mc:Ignorable="x14ac xr xr2 xr3">
  <sheetPr>
    <tabColor theme="2" tint="-0.1"/>
  </sheetPr>
  <dimension ref="A1:S23"/>
  <sheetViews>
    <sheetView topLeftCell="C4" showGridLines="0" zoomScale="90" workbookViewId="0" tabSelected="1">
      <selection activeCell="H15" sqref="H1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300</v>
      </c>
      <c r="E12" s="2371"/>
      <c r="F12" s="2371"/>
      <c r="G12" s="888"/>
      <c r="H12" s="888"/>
      <c r="I12" s="2128"/>
      <c r="R12" s="676"/>
      <c r="S12" s="759">
        <v>15</v>
      </c>
    </row>
    <row customHeight="1" ht="35.699999999999996">
      <c r="C13" s="177"/>
      <c r="D13" s="762" t="s">
        <v>88</v>
      </c>
      <c r="E13" s="761" t="s">
        <v>302</v>
      </c>
      <c r="F13" s="761" t="s">
        <v>566</v>
      </c>
      <c r="G13" s="809" t="s">
        <v>303</v>
      </c>
      <c r="H13" s="755" t="s">
        <v>303</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1116</v>
      </c>
      <c r="G15" s="686"/>
      <c r="H15" s="686">
        <v>1</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1116</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1116</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6.1106</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1117</v>
      </c>
      <c r="E20" s="689"/>
      <c r="F20" s="510"/>
      <c r="G20" s="510"/>
      <c r="H20" s="510"/>
      <c r="I20" s="1764"/>
      <c r="S20" s="506">
        <v>0</v>
      </c>
    </row>
    <row customHeight="1" ht="29.25">
      <c r="C21" s="452"/>
      <c r="D21" s="540" t="s">
        <v>313</v>
      </c>
      <c r="E21" s="671" t="s">
        <v>1118</v>
      </c>
      <c r="F21" s="1762" t="str">
        <f>IF(TEMPLATE_SPHERE="HEAT","Гкал/час","тыс. куб. м/сутки")</f>
        <v>Гкал/час</v>
      </c>
      <c r="G21" s="681"/>
      <c r="H21" s="681">
        <f>6.51-0.004-0.0027-0.0027-0.39</f>
        <v>6.1106</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1119</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8FD7F-4961-11D5-7341-0.F4661D9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300</v>
      </c>
      <c r="E9" s="2210"/>
      <c r="F9" s="2210"/>
      <c r="G9" s="2390" t="s">
        <v>301</v>
      </c>
      <c r="Q9" s="84">
        <v>14</v>
      </c>
    </row>
    <row customHeight="1" ht="24">
      <c r="C10" s="97"/>
      <c r="D10" s="106" t="s">
        <v>88</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306</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306</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1027</v>
      </c>
      <c r="E19" s="884" t="s">
        <v>1122</v>
      </c>
      <c r="F19" s="386"/>
      <c r="G19" s="338" t="s">
        <v>1123</v>
      </c>
      <c r="I19" s="501"/>
      <c r="J19" s="501"/>
      <c r="Q19" s="759">
        <v>0</v>
      </c>
    </row>
    <row s="1636" customFormat="1" customHeight="1" ht="14.699999999999998">
      <c r="A20" s="344"/>
      <c r="B20" s="147"/>
      <c r="C20" s="308"/>
      <c r="D20" s="886">
        <v>2</v>
      </c>
      <c r="E20" s="331" t="s">
        <v>1124</v>
      </c>
      <c r="F20" s="199" t="s">
        <v>306</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111</v>
      </c>
      <c r="E23" s="198" t="s">
        <v>1125</v>
      </c>
      <c r="F23" s="1671" t="s">
        <v>306</v>
      </c>
      <c r="G23" s="346"/>
      <c r="I23" s="1625"/>
      <c r="J23" s="1625"/>
      <c r="Q23" s="1632">
        <v>0</v>
      </c>
    </row>
    <row s="1636" customFormat="1" customHeight="1" ht="14.25" hidden="1">
      <c r="A24" s="344"/>
      <c r="B24" s="1161"/>
      <c r="C24" s="377"/>
      <c r="D24" s="1674" t="s">
        <v>709</v>
      </c>
      <c r="E24" s="1673" t="s">
        <v>1126</v>
      </c>
      <c r="F24" s="1671" t="s">
        <v>306</v>
      </c>
      <c r="G24" s="338"/>
      <c r="I24" s="1625"/>
      <c r="J24" s="1625"/>
      <c r="Q24" s="1632">
        <v>0</v>
      </c>
    </row>
    <row s="1636" customFormat="1" customHeight="1" ht="14.25" hidden="1">
      <c r="A25" s="344"/>
      <c r="B25" s="1161"/>
      <c r="C25" s="377"/>
      <c r="D25" s="1674" t="s">
        <v>712</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652B5-997F-2A4E-4915-0.BDAC6EE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1129</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1130</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1131</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1132</v>
      </c>
      <c r="F10" s="1671"/>
      <c r="G10" s="1675"/>
      <c r="H10" s="1671" t="s">
        <v>306</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300</v>
      </c>
      <c r="E18" s="2210"/>
      <c r="F18" s="2210"/>
      <c r="G18" s="2210"/>
      <c r="H18" s="2210"/>
      <c r="I18" s="2390" t="s">
        <v>301</v>
      </c>
      <c r="M18" s="84">
        <v>21</v>
      </c>
    </row>
    <row customHeight="1" ht="22.049999999999997">
      <c r="C19" s="97"/>
      <c r="D19" s="106" t="s">
        <v>88</v>
      </c>
      <c r="E19" s="109" t="s">
        <v>302</v>
      </c>
      <c r="F19" s="109"/>
      <c r="G19" s="109" t="s">
        <v>303</v>
      </c>
      <c r="H19" s="109" t="s">
        <v>390</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1023</v>
      </c>
      <c r="E22" s="195" t="s">
        <v>1135</v>
      </c>
      <c r="F22" s="199"/>
      <c r="G22" s="1738"/>
      <c r="H22" s="199" t="s">
        <v>306</v>
      </c>
      <c r="I22" s="152" t="s">
        <v>1136</v>
      </c>
      <c r="M22" s="84">
        <v>20</v>
      </c>
    </row>
    <row customHeight="1" ht="60">
      <c r="A23" s="1684"/>
      <c r="C23" s="97"/>
      <c r="D23" s="148" t="s">
        <v>1025</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306</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324</v>
      </c>
      <c r="E26" s="200"/>
      <c r="F26" s="199"/>
      <c r="G26" s="199" t="s">
        <v>306</v>
      </c>
      <c r="H26" s="214"/>
      <c r="I26" s="2170" t="s">
        <v>1139</v>
      </c>
      <c r="M26" s="84">
        <v>14</v>
      </c>
    </row>
    <row customHeight="1" ht="15.75">
      <c r="A27" s="1684" t="s">
        <v>110</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754</v>
      </c>
      <c r="E29" s="206" t="s">
        <v>1129</v>
      </c>
      <c r="F29" s="199"/>
      <c r="G29" s="258"/>
      <c r="H29" s="199" t="s">
        <v>306</v>
      </c>
      <c r="I29" s="2170" t="s">
        <v>1140</v>
      </c>
      <c r="M29" s="84">
        <v>20</v>
      </c>
    </row>
    <row customHeight="1" ht="15.75">
      <c r="A30" s="1684" t="s">
        <v>111</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1141</v>
      </c>
      <c r="E33" s="207" t="s">
        <v>1130</v>
      </c>
      <c r="F33" s="199"/>
      <c r="G33" s="258"/>
      <c r="H33" s="199" t="s">
        <v>306</v>
      </c>
      <c r="I33" s="2170" t="s">
        <v>1142</v>
      </c>
      <c r="M33" s="84">
        <v>14</v>
      </c>
    </row>
    <row customHeight="1" ht="15.75">
      <c r="A34" s="1684" t="s">
        <v>90</v>
      </c>
      <c r="C34" s="97"/>
      <c r="D34" s="110"/>
      <c r="E34" s="205" t="s">
        <v>322</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1143</v>
      </c>
      <c r="E36" s="207" t="s">
        <v>1131</v>
      </c>
      <c r="F36" s="199"/>
      <c r="G36" s="258"/>
      <c r="H36" s="199" t="s">
        <v>306</v>
      </c>
      <c r="I36" s="2144" t="s">
        <v>1144</v>
      </c>
      <c r="M36" s="84">
        <v>14</v>
      </c>
    </row>
    <row customHeight="1" ht="15.75">
      <c r="A37" s="1684" t="s">
        <v>91</v>
      </c>
      <c r="C37" s="97"/>
      <c r="D37" s="110"/>
      <c r="E37" s="205" t="s">
        <v>322</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884</v>
      </c>
      <c r="E39" s="207" t="s">
        <v>1132</v>
      </c>
      <c r="F39" s="199"/>
      <c r="G39" s="208"/>
      <c r="H39" s="199" t="s">
        <v>306</v>
      </c>
      <c r="I39" s="2170" t="s">
        <v>1145</v>
      </c>
      <c r="L39" s="156" t="s">
        <v>1133</v>
      </c>
      <c r="M39" s="84">
        <v>14</v>
      </c>
    </row>
    <row customHeight="1" ht="15.75">
      <c r="A40" s="1684" t="s">
        <v>112</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62D3-E117-4AC2-CDF6-0.FAD3DB0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300</v>
      </c>
      <c r="F19" s="2210"/>
      <c r="G19" s="2210"/>
      <c r="H19" s="2210"/>
      <c r="I19" s="2210"/>
      <c r="J19" s="2210"/>
      <c r="K19" s="2210"/>
      <c r="L19" s="2210"/>
      <c r="M19" s="2390" t="s">
        <v>301</v>
      </c>
      <c r="AH19" s="375">
        <v>21</v>
      </c>
    </row>
    <row customHeight="1" ht="22.049999999999997">
      <c r="D20" s="377"/>
      <c r="E20" s="2278" t="s">
        <v>88</v>
      </c>
      <c r="F20" s="2225" t="s">
        <v>124</v>
      </c>
      <c r="G20" s="2225" t="s">
        <v>125</v>
      </c>
      <c r="H20" s="2387" t="s">
        <v>1149</v>
      </c>
      <c r="I20" s="2388"/>
      <c r="J20" s="2434"/>
      <c r="K20" s="2225" t="s">
        <v>303</v>
      </c>
      <c r="L20" s="2225" t="s">
        <v>390</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306</v>
      </c>
      <c r="G85" s="199" t="s">
        <v>306</v>
      </c>
      <c r="H85" s="2219" t="s">
        <v>306</v>
      </c>
      <c r="I85" s="2221"/>
      <c r="J85" s="199" t="s">
        <v>306</v>
      </c>
      <c r="K85" s="199" t="s">
        <v>306</v>
      </c>
      <c r="L85" s="402"/>
      <c r="M85" s="346" t="s">
        <v>1153</v>
      </c>
      <c r="N85" s="335"/>
      <c r="AH85" s="375">
        <v>34</v>
      </c>
    </row>
    <row customHeight="1" ht="19.95">
      <c r="A86" s="1781"/>
      <c r="B86" s="1781"/>
      <c r="D86" s="377"/>
      <c r="E86" s="148" t="s">
        <v>90</v>
      </c>
      <c r="F86" s="2461" t="s">
        <v>1154</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1155</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1155</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1155</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1155</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1155</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1155</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1155</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1155</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1155</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1155</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1155</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1155</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1155</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1155</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1155</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1155</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1155</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1155</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1155</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1155</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1155</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1155</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1155</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1155</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1155</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1155</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1155</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1155</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1155</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1155</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1155</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1155</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1155</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1155</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1155</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1155</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1155</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1155</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1155</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1155</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1155</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1155</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1155</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1155</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1155</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1155</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1155</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1155</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1155</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1155</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1155</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1155</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1155</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1155</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1155</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1155</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1155</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1155</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1155</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1155</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1155</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1155</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1155</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1155</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1155</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1155</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1155</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1155</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1155</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1155</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1155</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1155</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1155</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1155</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1155</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1155</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689F6-F4AB-9575-5481-0.07BAC9B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300</v>
      </c>
      <c r="E8" s="2210"/>
      <c r="F8" s="2210"/>
      <c r="G8" s="2210"/>
      <c r="H8" s="2390" t="s">
        <v>301</v>
      </c>
      <c r="R8" s="375">
        <v>14</v>
      </c>
    </row>
    <row customHeight="1" ht="24">
      <c r="C9" s="377"/>
      <c r="D9" s="387" t="s">
        <v>88</v>
      </c>
      <c r="E9" s="109" t="s">
        <v>302</v>
      </c>
      <c r="F9" s="109" t="s">
        <v>303</v>
      </c>
      <c r="G9" s="109" t="s">
        <v>390</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1156</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22B2D-D29C-5B44-AD5E-0.567B8E0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124</v>
      </c>
      <c r="F9" s="2104"/>
      <c r="G9" s="2128" t="s">
        <v>106</v>
      </c>
      <c r="H9" s="2128" t="s">
        <v>88</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89</v>
      </c>
      <c r="F10" s="1285" t="s">
        <v>130</v>
      </c>
      <c r="G10" s="2128"/>
      <c r="H10" s="2128"/>
      <c r="I10" s="2128"/>
      <c r="J10" s="2128"/>
      <c r="K10" s="111" t="s">
        <v>109</v>
      </c>
      <c r="L10" s="2128" t="s">
        <v>88</v>
      </c>
      <c r="M10" s="2128"/>
      <c r="N10" s="111" t="s">
        <v>131</v>
      </c>
      <c r="O10" s="111" t="s">
        <v>109</v>
      </c>
      <c r="P10" s="2128" t="s">
        <v>88</v>
      </c>
      <c r="Q10" s="2128"/>
      <c r="R10" s="111" t="s">
        <v>131</v>
      </c>
      <c r="S10" s="284" t="s">
        <v>109</v>
      </c>
      <c r="T10" s="2128" t="s">
        <v>88</v>
      </c>
      <c r="U10" s="2128"/>
      <c r="V10" s="284" t="s">
        <v>89</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169DF-EBCD-6F96-F4E6-0.F825297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1157</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5.699999999999996">
      <c r="C13" s="177"/>
      <c r="D13" s="806" t="s">
        <v>88</v>
      </c>
      <c r="E13" s="808" t="s">
        <v>302</v>
      </c>
      <c r="F13" s="808" t="s">
        <v>566</v>
      </c>
      <c r="G13" s="809" t="s">
        <v>303</v>
      </c>
      <c r="H13" s="808" t="s">
        <v>390</v>
      </c>
      <c r="I13" s="809" t="s">
        <v>303</v>
      </c>
      <c r="J13" s="808" t="s">
        <v>390</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1158</v>
      </c>
      <c r="F17" s="522" t="s">
        <v>306</v>
      </c>
      <c r="G17" s="679"/>
      <c r="H17" s="679"/>
      <c r="I17" s="679"/>
      <c r="J17" s="679"/>
      <c r="K17" s="290" t="s">
        <v>1159</v>
      </c>
      <c r="V17" s="506">
        <v>0</v>
      </c>
    </row>
    <row customHeight="1" ht="48.29999999999999">
      <c r="A18" s="506"/>
      <c r="C18" s="527"/>
      <c r="D18" s="522">
        <v>3</v>
      </c>
      <c r="E18" s="280" t="s">
        <v>815</v>
      </c>
      <c r="F18" s="522" t="s">
        <v>306</v>
      </c>
      <c r="G18" s="810" t="s">
        <v>306</v>
      </c>
      <c r="H18" s="811" t="s">
        <v>306</v>
      </c>
      <c r="I18" s="522" t="s">
        <v>306</v>
      </c>
      <c r="J18" s="579" t="s">
        <v>306</v>
      </c>
      <c r="K18" s="290" t="s">
        <v>1160</v>
      </c>
      <c r="V18" s="506">
        <v>46</v>
      </c>
    </row>
    <row customHeight="1" ht="35.699999999999996">
      <c r="A19" s="506"/>
      <c r="C19" s="527"/>
      <c r="D19" s="540" t="s">
        <v>324</v>
      </c>
      <c r="E19" s="560" t="s">
        <v>817</v>
      </c>
      <c r="F19" s="522" t="s">
        <v>818</v>
      </c>
      <c r="G19" s="818"/>
      <c r="H19" s="107"/>
      <c r="I19" s="818"/>
      <c r="J19" s="819"/>
      <c r="K19" s="680"/>
      <c r="V19" s="506">
        <v>34</v>
      </c>
    </row>
    <row customHeight="1" ht="35.699999999999996">
      <c r="A20" s="506"/>
      <c r="C20" s="527"/>
      <c r="D20" s="1891" t="s">
        <v>332</v>
      </c>
      <c r="E20" s="560" t="s">
        <v>819</v>
      </c>
      <c r="F20" s="522" t="s">
        <v>820</v>
      </c>
      <c r="G20" s="818"/>
      <c r="H20" s="107"/>
      <c r="I20" s="818"/>
      <c r="J20" s="107"/>
      <c r="K20" s="680"/>
      <c r="V20" s="506">
        <v>34</v>
      </c>
    </row>
    <row customHeight="1" ht="48.29999999999999">
      <c r="A21" s="506"/>
      <c r="C21" s="527"/>
      <c r="D21" s="1891" t="s">
        <v>334</v>
      </c>
      <c r="E21" s="560" t="s">
        <v>821</v>
      </c>
      <c r="F21" s="522" t="s">
        <v>571</v>
      </c>
      <c r="G21" s="681"/>
      <c r="H21" s="107"/>
      <c r="I21" s="681"/>
      <c r="J21" s="107"/>
      <c r="K21" s="680"/>
      <c r="V21" s="506">
        <v>46</v>
      </c>
    </row>
    <row customHeight="1" ht="67.5" hidden="1">
      <c r="A22" s="506"/>
      <c r="C22" s="527"/>
      <c r="D22" s="522">
        <v>5</v>
      </c>
      <c r="E22" s="280" t="s">
        <v>1161</v>
      </c>
      <c r="F22" s="522" t="s">
        <v>558</v>
      </c>
      <c r="G22" s="682"/>
      <c r="H22" s="683"/>
      <c r="I22" s="682"/>
      <c r="J22" s="683"/>
      <c r="K22" s="290" t="s">
        <v>1162</v>
      </c>
      <c r="V22" s="506">
        <v>0</v>
      </c>
    </row>
    <row customHeight="1" ht="33.75" hidden="1">
      <c r="C23" s="452"/>
      <c r="D23" s="522">
        <v>6</v>
      </c>
      <c r="E23" s="280" t="s">
        <v>1163</v>
      </c>
      <c r="F23" s="522" t="s">
        <v>1164</v>
      </c>
      <c r="G23" s="682"/>
      <c r="H23" s="682"/>
      <c r="I23" s="682"/>
      <c r="J23" s="682"/>
      <c r="K23" s="290" t="s">
        <v>1165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03C857-DA21-D92B-77EF-0.5BC85E5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1166</v>
      </c>
      <c r="B1" s="1068" t="s">
        <v>1167</v>
      </c>
      <c r="C1" s="1068" t="s">
        <v>1168</v>
      </c>
      <c r="D1" s="1068" t="s">
        <v>1169</v>
      </c>
      <c r="E1" s="1068" t="s">
        <v>1170</v>
      </c>
      <c r="F1" s="1068" t="s">
        <v>1171</v>
      </c>
      <c r="G1" s="1068" t="s">
        <v>1172</v>
      </c>
      <c r="H1" s="1068" t="s">
        <v>1173</v>
      </c>
      <c r="I1" s="1068" t="s">
        <v>1174</v>
      </c>
      <c r="J1" s="1068" t="s">
        <v>1175</v>
      </c>
      <c r="K1" s="1068" t="s">
        <v>1176</v>
      </c>
      <c r="L1" s="1068" t="s">
        <v>1177</v>
      </c>
      <c r="M1" s="1068"/>
      <c r="N1" s="1068" t="s">
        <v>1178</v>
      </c>
      <c r="O1" s="1068" t="s">
        <v>1179</v>
      </c>
      <c r="P1" s="1068" t="s">
        <v>1180</v>
      </c>
      <c r="Q1" s="1068" t="s">
        <v>1181</v>
      </c>
      <c r="R1" s="1068" t="s">
        <v>1182</v>
      </c>
      <c r="S1" s="1068" t="s">
        <v>1183</v>
      </c>
      <c r="T1" s="1068" t="s">
        <v>1184</v>
      </c>
      <c r="U1" s="1068" t="s">
        <v>1185</v>
      </c>
      <c r="V1" s="1068"/>
      <c r="W1" s="798" t="s">
        <v>1186</v>
      </c>
      <c r="X1" s="1068" t="s">
        <v>1187</v>
      </c>
      <c r="Y1" s="1068" t="s">
        <v>1188</v>
      </c>
      <c r="Z1" s="1068"/>
      <c r="AA1" s="1068" t="s">
        <v>1189</v>
      </c>
      <c r="AB1" s="1068"/>
      <c r="AC1" s="1068" t="s">
        <v>1190</v>
      </c>
      <c r="AD1" s="1068"/>
      <c r="AF1" s="1068" t="s">
        <v>1191</v>
      </c>
      <c r="AH1" s="1068" t="s">
        <v>1192</v>
      </c>
      <c r="AI1" s="1068" t="s">
        <v>1193</v>
      </c>
      <c r="AK1" s="1068" t="s">
        <v>1194</v>
      </c>
      <c r="AM1" s="1068" t="s">
        <v>1195</v>
      </c>
      <c r="AP1" s="1068" t="s">
        <v>1196</v>
      </c>
      <c r="AQ1" s="1068" t="s">
        <v>1197</v>
      </c>
      <c r="AS1" s="1068" t="s">
        <v>1198</v>
      </c>
      <c r="AU1" s="1068" t="s">
        <v>1199</v>
      </c>
      <c r="AW1" s="1068" t="s">
        <v>1200</v>
      </c>
      <c r="AX1" s="1068" t="s">
        <v>1201</v>
      </c>
      <c r="AZ1" s="1153" t="s">
        <v>1202</v>
      </c>
      <c r="BB1" s="1068" t="s">
        <v>1203</v>
      </c>
      <c r="BC1" s="1068"/>
      <c r="BE1" s="1068" t="s">
        <v>1204</v>
      </c>
      <c r="BF1" s="1068" t="s">
        <v>1205</v>
      </c>
      <c r="BH1" s="1070" t="s">
        <v>808</v>
      </c>
      <c r="BI1" s="1071"/>
      <c r="BJ1" s="1072" t="s">
        <v>1206</v>
      </c>
      <c r="BK1" s="1071"/>
      <c r="BL1" s="1073" t="s">
        <v>907</v>
      </c>
      <c r="BM1" s="1071"/>
      <c r="BN1" s="1074" t="s">
        <v>1207</v>
      </c>
      <c r="BS1" s="1428"/>
    </row>
    <row customHeight="1" ht="11.25">
      <c r="A2" s="1075" t="s">
        <v>1208</v>
      </c>
      <c r="B2" s="1076">
        <v>2000</v>
      </c>
      <c r="C2" s="1076">
        <v>2022</v>
      </c>
      <c r="D2" s="1076" t="s">
        <v>66</v>
      </c>
      <c r="E2" s="1077" t="s">
        <v>1209</v>
      </c>
      <c r="F2" s="1077" t="s">
        <v>35</v>
      </c>
      <c r="G2" s="1077" t="s">
        <v>1210</v>
      </c>
      <c r="H2" s="1078" t="s">
        <v>55</v>
      </c>
      <c r="I2" s="1077" t="s">
        <v>110</v>
      </c>
      <c r="J2" s="1077" t="s">
        <v>1211</v>
      </c>
      <c r="K2" s="1079" t="s">
        <v>1212</v>
      </c>
      <c r="L2" s="1080"/>
      <c r="M2" s="1079">
        <v>1</v>
      </c>
      <c r="N2" s="1163" t="s">
        <v>1213</v>
      </c>
      <c r="O2" s="1078" t="s">
        <v>1214</v>
      </c>
      <c r="P2" s="1081" t="s">
        <v>38</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53</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111</v>
      </c>
      <c r="J3" s="1077" t="s">
        <v>556</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1221</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90</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1221</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91</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168</v>
      </c>
      <c r="Y5" s="1076" t="s">
        <v>1314</v>
      </c>
      <c r="Z5" s="1092">
        <v>1</v>
      </c>
      <c r="AF5" s="1078" t="s">
        <v>1315</v>
      </c>
      <c r="AH5" s="1077" t="s">
        <v>1316</v>
      </c>
      <c r="AK5" s="1077" t="s">
        <v>1317</v>
      </c>
      <c r="AM5" s="1077" t="s">
        <v>1318</v>
      </c>
      <c r="AP5" s="1088" t="s">
        <v>168</v>
      </c>
      <c r="AQ5" s="1089" t="s">
        <v>168</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1220</v>
      </c>
      <c r="BS5" s="1430"/>
      <c r="BT5" s="1282">
        <v>64236871</v>
      </c>
      <c r="BU5" s="1069" t="s">
        <v>229</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112</v>
      </c>
      <c r="J6" s="1068" t="s">
        <v>1332</v>
      </c>
      <c r="L6" s="1080">
        <f>SUM(kind_of_control_method_filter)</f>
        <v>0</v>
      </c>
      <c r="N6" s="1093" t="s">
        <v>1333</v>
      </c>
      <c r="O6" s="1077" t="s">
        <v>1334</v>
      </c>
      <c r="R6" s="144" t="s">
        <v>1215</v>
      </c>
      <c r="T6" s="1078" t="s">
        <v>1335</v>
      </c>
      <c r="U6" s="1080" t="s">
        <v>1315</v>
      </c>
      <c r="V6" s="1084">
        <v>5</v>
      </c>
      <c r="W6" s="1085"/>
      <c r="X6" s="1076" t="s">
        <v>174</v>
      </c>
      <c r="Y6" s="1076" t="s">
        <v>1336</v>
      </c>
      <c r="Z6" s="1092"/>
      <c r="AA6" s="1095"/>
      <c r="AH6" s="1077" t="s">
        <v>1337</v>
      </c>
      <c r="AK6" s="1077" t="s">
        <v>1338</v>
      </c>
      <c r="AM6" s="1077" t="s">
        <v>1339</v>
      </c>
      <c r="AP6" s="1088" t="s">
        <v>174</v>
      </c>
      <c r="AQ6" s="1089" t="s">
        <v>174</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234</v>
      </c>
      <c r="BV6" s="1071"/>
      <c r="BW6" s="1696">
        <v>4213768</v>
      </c>
      <c r="BX6" s="1694" t="s">
        <v>254</v>
      </c>
      <c r="BZ6" s="1282">
        <v>64237510</v>
      </c>
      <c r="CA6" s="1069" t="s">
        <v>1347</v>
      </c>
    </row>
    <row customHeight="1" ht="11.25">
      <c r="A7" s="1075" t="s">
        <v>1348</v>
      </c>
      <c r="B7" s="1076">
        <v>2005</v>
      </c>
      <c r="E7" s="1077" t="s">
        <v>1349</v>
      </c>
      <c r="F7" s="1094"/>
      <c r="H7" s="1078" t="s">
        <v>1350</v>
      </c>
      <c r="I7" s="1077" t="s">
        <v>92</v>
      </c>
      <c r="J7" s="1077" t="s">
        <v>1351</v>
      </c>
      <c r="N7" s="1097" t="s">
        <v>1352</v>
      </c>
      <c r="O7" s="1077" t="s">
        <v>1353</v>
      </c>
      <c r="U7" s="1080" t="s">
        <v>19</v>
      </c>
      <c r="V7" s="371" t="s">
        <v>92</v>
      </c>
      <c r="W7" s="1085"/>
      <c r="X7" s="1076" t="s">
        <v>180</v>
      </c>
      <c r="Y7" s="1076" t="s">
        <v>1314</v>
      </c>
      <c r="Z7" s="1092"/>
      <c r="AA7" s="1095"/>
      <c r="AH7" s="1077" t="s">
        <v>1354</v>
      </c>
      <c r="AK7" s="1077" t="s">
        <v>1355</v>
      </c>
      <c r="AM7" s="1077" t="s">
        <v>1356</v>
      </c>
      <c r="AP7" s="1088" t="s">
        <v>180</v>
      </c>
      <c r="AQ7" s="1089" t="s">
        <v>180</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239</v>
      </c>
      <c r="BV7" s="1071"/>
      <c r="BW7" s="1696">
        <v>4213769</v>
      </c>
      <c r="BX7" s="1694" t="s">
        <v>1364</v>
      </c>
      <c r="BZ7" s="1282">
        <v>64237511</v>
      </c>
      <c r="CA7" s="1069" t="s">
        <v>269</v>
      </c>
    </row>
    <row customHeight="1" ht="11.25">
      <c r="A8" s="1075" t="s">
        <v>1365</v>
      </c>
      <c r="B8" s="1076">
        <v>2006</v>
      </c>
      <c r="E8" s="1077" t="s">
        <v>1366</v>
      </c>
      <c r="F8" s="1094"/>
      <c r="H8" s="1078" t="s">
        <v>1367</v>
      </c>
      <c r="I8" s="1077" t="s">
        <v>93</v>
      </c>
      <c r="J8" s="1077" t="s">
        <v>1368</v>
      </c>
      <c r="N8" s="1164" t="s">
        <v>1369</v>
      </c>
      <c r="O8" s="1077" t="s">
        <v>1370</v>
      </c>
      <c r="V8" s="371" t="s">
        <v>93</v>
      </c>
      <c r="W8" s="1085"/>
      <c r="X8" s="1076" t="s">
        <v>186</v>
      </c>
      <c r="Y8" s="1076" t="s">
        <v>1314</v>
      </c>
      <c r="Z8" s="1092"/>
      <c r="AA8" s="1095"/>
      <c r="AK8" s="1077" t="s">
        <v>1371</v>
      </c>
      <c r="AP8" s="1088" t="s">
        <v>186</v>
      </c>
      <c r="AQ8" s="1089" t="s">
        <v>186</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168</v>
      </c>
      <c r="BS8" s="1430"/>
      <c r="BT8" s="1282">
        <v>64236874</v>
      </c>
      <c r="BU8" s="1296" t="s">
        <v>1380</v>
      </c>
      <c r="BV8" s="1071"/>
      <c r="BW8" s="1696">
        <v>4213770</v>
      </c>
      <c r="BX8" s="1697" t="s">
        <v>1381</v>
      </c>
      <c r="BZ8" s="1282">
        <v>64237512</v>
      </c>
      <c r="CA8" s="1069" t="s">
        <v>264</v>
      </c>
    </row>
    <row customHeight="1" ht="11.25">
      <c r="A9" s="1075" t="s">
        <v>1382</v>
      </c>
      <c r="B9" s="1076">
        <v>2007</v>
      </c>
      <c r="E9" s="1077" t="s">
        <v>1383</v>
      </c>
      <c r="F9" s="1094"/>
      <c r="G9" s="1068" t="s">
        <v>1384</v>
      </c>
      <c r="H9" s="1068" t="s">
        <v>1385</v>
      </c>
      <c r="I9" s="1077" t="s">
        <v>113</v>
      </c>
      <c r="O9" s="1077" t="s">
        <v>1386</v>
      </c>
      <c r="V9" s="371" t="s">
        <v>113</v>
      </c>
      <c r="W9" s="1085"/>
      <c r="X9" s="1076" t="s">
        <v>192</v>
      </c>
      <c r="Y9" s="1076" t="s">
        <v>1221</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174</v>
      </c>
      <c r="BS9" s="1430"/>
      <c r="BT9" s="1282">
        <v>64236875</v>
      </c>
      <c r="BU9" s="1069" t="s">
        <v>244</v>
      </c>
      <c r="BV9" s="1071"/>
      <c r="BW9" s="1691"/>
      <c r="BX9" s="1691"/>
    </row>
    <row customHeight="1" ht="11.25">
      <c r="A10" s="1075" t="s">
        <v>1396</v>
      </c>
      <c r="B10" s="1076">
        <v>2008</v>
      </c>
      <c r="E10" s="1077" t="s">
        <v>1397</v>
      </c>
      <c r="F10" s="1094"/>
      <c r="G10" s="1077" t="s">
        <v>1398</v>
      </c>
      <c r="H10" s="1077" t="s">
        <v>1399</v>
      </c>
      <c r="I10" s="1077" t="s">
        <v>150</v>
      </c>
      <c r="J10" s="1068" t="s">
        <v>1400</v>
      </c>
      <c r="K10" s="1068" t="s">
        <v>1401</v>
      </c>
      <c r="O10" s="1077" t="s">
        <v>1402</v>
      </c>
      <c r="V10" s="372" t="s">
        <v>150</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180</v>
      </c>
      <c r="BS10" s="1430"/>
      <c r="BT10" s="1282">
        <v>64236876</v>
      </c>
      <c r="BU10" s="1069" t="s">
        <v>224</v>
      </c>
      <c r="BV10" s="1071"/>
      <c r="BW10" s="1691"/>
      <c r="BX10" s="1691"/>
    </row>
    <row customHeight="1" ht="11.25">
      <c r="A11" s="1075" t="s">
        <v>1412</v>
      </c>
      <c r="B11" s="1076">
        <v>2009</v>
      </c>
      <c r="E11" s="1077" t="s">
        <v>1413</v>
      </c>
      <c r="F11" s="1094"/>
      <c r="G11" s="1077" t="s">
        <v>1414</v>
      </c>
      <c r="H11" s="1077" t="s">
        <v>1415</v>
      </c>
      <c r="I11" s="1077" t="s">
        <v>151</v>
      </c>
      <c r="J11" s="1078" t="s">
        <v>1416</v>
      </c>
      <c r="K11" s="1100" t="s">
        <v>1417</v>
      </c>
      <c r="O11" s="1078" t="s">
        <v>1418</v>
      </c>
      <c r="V11" s="371" t="s">
        <v>151</v>
      </c>
      <c r="W11" s="276"/>
      <c r="X11" s="1085" t="s">
        <v>1388</v>
      </c>
      <c r="Y11" s="1076" t="s">
        <v>1419</v>
      </c>
      <c r="Z11" s="1092"/>
      <c r="AP11" s="1088" t="s">
        <v>192</v>
      </c>
      <c r="AQ11" s="1090" t="s">
        <v>192</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186</v>
      </c>
      <c r="BS11" s="1430"/>
      <c r="BW11" s="1691"/>
      <c r="BX11" s="1691"/>
    </row>
    <row customHeight="1" ht="11.25">
      <c r="A12" s="1075" t="s">
        <v>1426</v>
      </c>
      <c r="B12" s="1076">
        <v>2010</v>
      </c>
      <c r="E12" s="1077" t="s">
        <v>1427</v>
      </c>
      <c r="F12" s="1094"/>
      <c r="G12" s="1077" t="s">
        <v>1415</v>
      </c>
      <c r="I12" s="1077" t="s">
        <v>152</v>
      </c>
      <c r="J12" s="1078" t="s">
        <v>1428</v>
      </c>
      <c r="K12" s="1100" t="s">
        <v>1429</v>
      </c>
      <c r="O12" s="1078" t="s">
        <v>1215</v>
      </c>
      <c r="V12" s="371" t="s">
        <v>152</v>
      </c>
      <c r="W12" s="1090"/>
      <c r="X12" s="1085" t="s">
        <v>1430</v>
      </c>
      <c r="Y12" s="1076" t="s">
        <v>1221</v>
      </c>
      <c r="AP12" s="1088"/>
      <c r="AW12" s="1121" t="s">
        <v>151</v>
      </c>
      <c r="AX12" s="1121" t="s">
        <v>151</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153</v>
      </c>
      <c r="K13" s="1100" t="s">
        <v>1387</v>
      </c>
      <c r="V13" s="371" t="s">
        <v>153</v>
      </c>
      <c r="W13" s="1090"/>
      <c r="X13" s="1090"/>
      <c r="Y13" s="1090"/>
      <c r="AW13" s="1121" t="s">
        <v>152</v>
      </c>
      <c r="AX13" s="1121" t="s">
        <v>152</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154</v>
      </c>
      <c r="J14" s="1068" t="s">
        <v>1445</v>
      </c>
      <c r="N14" s="1068" t="s">
        <v>1446</v>
      </c>
      <c r="V14" s="1084">
        <v>13</v>
      </c>
      <c r="W14" s="1085"/>
      <c r="X14" s="1085" t="s">
        <v>1254</v>
      </c>
      <c r="Y14" s="1076" t="s">
        <v>1221</v>
      </c>
      <c r="AW14" s="1121" t="s">
        <v>153</v>
      </c>
      <c r="AX14" s="1121" t="s">
        <v>153</v>
      </c>
      <c r="AZ14" s="1068" t="s">
        <v>1447</v>
      </c>
      <c r="BB14" s="1121" t="s">
        <v>1448</v>
      </c>
      <c r="BC14" s="1121" t="s">
        <v>1440</v>
      </c>
      <c r="BE14" s="1121">
        <v>2012</v>
      </c>
      <c r="BH14" s="1069" t="s">
        <v>1363</v>
      </c>
      <c r="BJ14" s="1218" t="s">
        <v>1449</v>
      </c>
      <c r="BL14" s="1218" t="s">
        <v>1449</v>
      </c>
      <c r="BN14" s="1069" t="s">
        <v>1450</v>
      </c>
      <c r="BQ14" s="1282">
        <v>4213782</v>
      </c>
      <c r="BR14" s="1069" t="s">
        <v>192</v>
      </c>
      <c r="BS14" s="1430"/>
      <c r="BT14" s="1071"/>
      <c r="BU14" s="1071"/>
      <c r="BV14" s="1071"/>
      <c r="BW14" s="1695"/>
      <c r="BX14" s="1691"/>
    </row>
    <row customHeight="1" ht="19.5">
      <c r="A15" s="1075" t="s">
        <v>1451</v>
      </c>
      <c r="B15" s="1076">
        <v>2013</v>
      </c>
      <c r="E15" s="1699" t="s">
        <v>1452</v>
      </c>
      <c r="G15" s="1068" t="s">
        <v>1453</v>
      </c>
      <c r="H15" s="1068" t="s">
        <v>1454</v>
      </c>
      <c r="I15" s="1079" t="s">
        <v>155</v>
      </c>
      <c r="J15" s="1090" t="s">
        <v>583</v>
      </c>
      <c r="N15" s="1159" t="s">
        <v>1455</v>
      </c>
      <c r="X15" s="1088"/>
      <c r="AW15" s="1121" t="s">
        <v>154</v>
      </c>
      <c r="AX15" s="1121" t="s">
        <v>154</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99</v>
      </c>
      <c r="J16" s="1090" t="s">
        <v>556</v>
      </c>
      <c r="N16" s="1159" t="s">
        <v>1463</v>
      </c>
      <c r="AW16" s="1121" t="s">
        <v>155</v>
      </c>
      <c r="AX16" s="1121" t="s">
        <v>155</v>
      </c>
      <c r="AZ16" s="1121" t="s">
        <v>1390</v>
      </c>
      <c r="BB16" s="1121" t="s">
        <v>1464</v>
      </c>
      <c r="BC16" s="1121" t="s">
        <v>1440</v>
      </c>
      <c r="BE16" s="1121">
        <v>2014</v>
      </c>
      <c r="BH16" s="1069" t="s">
        <v>1395</v>
      </c>
      <c r="BJ16" s="1218" t="s">
        <v>1465</v>
      </c>
      <c r="BL16" s="1218" t="s">
        <v>1465</v>
      </c>
      <c r="BN16" s="1069" t="s">
        <v>1466</v>
      </c>
      <c r="BR16" s="1071"/>
      <c r="BS16" s="1432"/>
      <c r="BT16" s="1071"/>
      <c r="BU16" s="1071"/>
      <c r="BV16" s="1071"/>
      <c r="BW16" s="1695"/>
      <c r="BX16" s="1691"/>
    </row>
    <row customHeight="1" ht="21">
      <c r="A17" s="1075" t="s">
        <v>1467</v>
      </c>
      <c r="B17" s="1076">
        <v>2015</v>
      </c>
      <c r="G17" s="1077" t="s">
        <v>1415</v>
      </c>
      <c r="H17" s="1077" t="s">
        <v>1415</v>
      </c>
      <c r="I17" s="1077" t="s">
        <v>1468</v>
      </c>
      <c r="N17" s="1159" t="s">
        <v>1469</v>
      </c>
      <c r="X17" s="1088"/>
      <c r="AW17" s="1121" t="s">
        <v>99</v>
      </c>
      <c r="AX17" s="1121" t="s">
        <v>99</v>
      </c>
      <c r="AZ17" s="1121" t="s">
        <v>1470</v>
      </c>
      <c r="BB17" s="1121" t="s">
        <v>1471</v>
      </c>
      <c r="BC17" s="1121" t="s">
        <v>1323</v>
      </c>
      <c r="BE17" s="1121">
        <v>2015</v>
      </c>
      <c r="BH17" s="1069" t="s">
        <v>1411</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1323</v>
      </c>
      <c r="BE18" s="1121">
        <v>2016</v>
      </c>
      <c r="BH18" s="1069" t="s">
        <v>1425</v>
      </c>
      <c r="BJ18" s="1218" t="s">
        <v>1483</v>
      </c>
      <c r="BL18" s="1218" t="s">
        <v>1483</v>
      </c>
      <c r="BN18" s="1069" t="s">
        <v>1484</v>
      </c>
      <c r="BQ18" s="1433" t="s">
        <v>1295</v>
      </c>
      <c r="BR18" s="1160" t="s">
        <v>1296</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167</v>
      </c>
      <c r="I19" s="1077" t="s">
        <v>1494</v>
      </c>
      <c r="N19" s="1159" t="s">
        <v>1495</v>
      </c>
      <c r="X19" s="1088"/>
      <c r="AW19" s="1121" t="s">
        <v>1480</v>
      </c>
      <c r="AX19" s="1121" t="s">
        <v>1480</v>
      </c>
      <c r="AZ19" s="1068" t="s">
        <v>1496</v>
      </c>
      <c r="BB19" s="1121" t="s">
        <v>1497</v>
      </c>
      <c r="BC19" s="1121" t="s">
        <v>1323</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1440</v>
      </c>
      <c r="BE20" s="1121">
        <v>2018</v>
      </c>
      <c r="BH20" s="1069" t="s">
        <v>1436</v>
      </c>
      <c r="BJ20" s="1069" t="s">
        <v>1363</v>
      </c>
      <c r="BL20" s="1069" t="s">
        <v>1363</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1323</v>
      </c>
      <c r="BE21" s="1121">
        <v>2019</v>
      </c>
      <c r="BH21" s="1069" t="s">
        <v>1443</v>
      </c>
      <c r="BJ21" s="1069" t="s">
        <v>1379</v>
      </c>
      <c r="BL21" s="1069" t="s">
        <v>1379</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1323</v>
      </c>
      <c r="BE22" s="1121">
        <v>2020</v>
      </c>
      <c r="BH22" s="1069" t="s">
        <v>1450</v>
      </c>
      <c r="BJ22" s="1069" t="s">
        <v>1395</v>
      </c>
      <c r="BL22" s="1069" t="s">
        <v>1395</v>
      </c>
      <c r="BQ22" s="1282">
        <v>4190067</v>
      </c>
      <c r="BR22" s="1069" t="s">
        <v>1528</v>
      </c>
      <c r="BS22" s="1430"/>
      <c r="BT22" s="1282">
        <v>4189674</v>
      </c>
      <c r="BU22" s="1069" t="s">
        <v>1529</v>
      </c>
      <c r="BV22" s="1071"/>
      <c r="BW22" s="1071"/>
      <c r="CC22" s="1282">
        <v>4189711</v>
      </c>
      <c r="CD22" s="1069" t="s">
        <v>293</v>
      </c>
    </row>
    <row customHeight="1" ht="21">
      <c r="A23" s="1075" t="s">
        <v>1530</v>
      </c>
      <c r="B23" s="1076">
        <v>2021</v>
      </c>
      <c r="AW23" s="1121" t="s">
        <v>1531</v>
      </c>
      <c r="AX23" s="1121" t="s">
        <v>1531</v>
      </c>
      <c r="AZ23" s="1121" t="s">
        <v>1532</v>
      </c>
      <c r="BB23" s="1121" t="s">
        <v>1533</v>
      </c>
      <c r="BC23" s="1121" t="s">
        <v>1231</v>
      </c>
      <c r="BE23" s="1121">
        <v>2021</v>
      </c>
      <c r="BH23" s="1069" t="s">
        <v>1458</v>
      </c>
      <c r="BJ23" s="1069" t="s">
        <v>1411</v>
      </c>
      <c r="BL23" s="1069" t="s">
        <v>1411</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1425</v>
      </c>
      <c r="BL24" s="1069" t="s">
        <v>1425</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1418</v>
      </c>
      <c r="BB26" s="1121" t="s">
        <v>1554</v>
      </c>
      <c r="BC26" s="1121" t="s">
        <v>1541</v>
      </c>
      <c r="BE26" s="1121">
        <v>2024</v>
      </c>
      <c r="BH26" s="1069" t="s">
        <v>1484</v>
      </c>
      <c r="BJ26" s="1069" t="s">
        <v>1436</v>
      </c>
      <c r="BL26" s="1069" t="s">
        <v>1436</v>
      </c>
      <c r="BQ26" s="1282">
        <v>4190071</v>
      </c>
      <c r="BR26" s="1069" t="s">
        <v>1555</v>
      </c>
      <c r="BS26" s="1430"/>
      <c r="BV26" s="1071"/>
      <c r="BW26" s="1071"/>
    </row>
    <row customHeight="1" ht="11.25">
      <c r="A27" s="1075" t="s">
        <v>1556</v>
      </c>
      <c r="B27" s="1076">
        <v>2025</v>
      </c>
      <c r="J27" s="177" t="s">
        <v>689</v>
      </c>
      <c r="AX27" s="1121" t="s">
        <v>1557</v>
      </c>
      <c r="BB27" s="1121" t="s">
        <v>1558</v>
      </c>
      <c r="BC27" s="1121" t="s">
        <v>1541</v>
      </c>
      <c r="BE27" s="1121">
        <v>2025</v>
      </c>
      <c r="BH27" s="1071" t="s">
        <v>22</v>
      </c>
      <c r="BJ27" s="1069" t="s">
        <v>1443</v>
      </c>
      <c r="BL27" s="1069" t="s">
        <v>1443</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1450</v>
      </c>
      <c r="BL28" s="1069" t="s">
        <v>1450</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01.01.2026</v>
      </c>
      <c r="F29" s="1106" t="str">
        <f>IF(TEMPLATE_GROUP="","",INDEX(EndDateList,MATCH(TEMPLATE_GROUP,CodeTemplateList,0),1))</f>
        <v>31.03.2026</v>
      </c>
      <c r="H29" s="1107" t="s">
        <v>1569</v>
      </c>
      <c r="AX29" s="1121" t="s">
        <v>1570</v>
      </c>
      <c r="AZ29" s="1121" t="s">
        <v>1216</v>
      </c>
      <c r="BB29" s="1121" t="s">
        <v>1418</v>
      </c>
      <c r="BC29" s="1092"/>
      <c r="BE29" s="1121">
        <v>2027</v>
      </c>
      <c r="BJ29" s="1069" t="s">
        <v>1458</v>
      </c>
      <c r="BL29" s="1069" t="s">
        <v>1458</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01.01.2026</v>
      </c>
      <c r="F32" s="1106" t="str">
        <f>IF(TEMPLATE_GROUP="","",INDEX(EndDateList,MATCH(TEMPLATE_GROUP,CodeTemplateList,0),1))</f>
        <v>31.03.2026</v>
      </c>
      <c r="H32" s="1111" t="s">
        <v>1580</v>
      </c>
      <c r="O32" s="1075" t="s">
        <v>1214</v>
      </c>
      <c r="AX32" s="1121" t="s">
        <v>1581</v>
      </c>
      <c r="AZ32" s="1121" t="s">
        <v>1311</v>
      </c>
      <c r="BE32" s="1121">
        <v>2030</v>
      </c>
      <c r="BJ32" s="1069" t="s">
        <v>1466</v>
      </c>
      <c r="BL32" s="1069" t="s">
        <v>1466</v>
      </c>
    </row>
    <row customHeight="1" ht="11.25">
      <c r="A33" s="1075" t="s">
        <v>1582</v>
      </c>
      <c r="O33" s="1075" t="s">
        <v>1240</v>
      </c>
      <c r="AX33" s="1121" t="s">
        <v>1583</v>
      </c>
      <c r="AZ33" s="1121" t="s">
        <v>1215</v>
      </c>
      <c r="BE33" s="1121">
        <v>2031</v>
      </c>
      <c r="BJ33" s="1069" t="s">
        <v>1473</v>
      </c>
      <c r="BL33" s="1069" t="s">
        <v>1473</v>
      </c>
    </row>
    <row customHeight="1" ht="11.25">
      <c r="A34" s="1075" t="s">
        <v>1584</v>
      </c>
      <c r="O34" s="1075" t="s">
        <v>1276</v>
      </c>
      <c r="AX34" s="1121" t="s">
        <v>1585</v>
      </c>
      <c r="BE34" s="1121">
        <v>2032</v>
      </c>
      <c r="BJ34" s="1069" t="s">
        <v>1484</v>
      </c>
      <c r="BL34" s="1069" t="s">
        <v>1484</v>
      </c>
    </row>
    <row customHeight="1" ht="11.25">
      <c r="A35" s="1075" t="s">
        <v>1586</v>
      </c>
      <c r="O35" s="1075" t="s">
        <v>1309</v>
      </c>
      <c r="AX35" s="1121" t="s">
        <v>1587</v>
      </c>
      <c r="AZ35" s="1068" t="s">
        <v>1588</v>
      </c>
      <c r="BE35" s="1121">
        <v>2033</v>
      </c>
      <c r="BL35" s="1069" t="s">
        <v>1589</v>
      </c>
    </row>
    <row customHeight="1" ht="11.25">
      <c r="A36" s="1871" t="s">
        <v>1590</v>
      </c>
      <c r="D36" s="1112" t="s">
        <v>1591</v>
      </c>
      <c r="E36" s="1113" t="s">
        <v>808</v>
      </c>
      <c r="F36" s="1114" t="str">
        <f>INDEX(E37:E41,MATCH(TEMPLATE_SPHERE,F37:F41,0))</f>
        <v>теплоснабжения</v>
      </c>
      <c r="G36" s="1114" t="str">
        <f>INDEX(G37:G41,MATCH(TEMPLATE_SPHERE,F37:F41,0))</f>
        <v>теплоснабжение</v>
      </c>
      <c r="O36" s="1075" t="s">
        <v>1334</v>
      </c>
      <c r="AX36" s="1121" t="s">
        <v>1592</v>
      </c>
      <c r="AZ36" s="1121" t="s">
        <v>1215</v>
      </c>
      <c r="BE36" s="1121">
        <v>2034</v>
      </c>
      <c r="BL36" s="1069" t="s">
        <v>1593</v>
      </c>
    </row>
    <row customHeight="1" ht="11.25">
      <c r="A37" s="1075" t="s">
        <v>1594</v>
      </c>
      <c r="E37" s="408" t="s">
        <v>1595</v>
      </c>
      <c r="F37" s="1115" t="s">
        <v>808</v>
      </c>
      <c r="G37" s="408" t="s">
        <v>1596</v>
      </c>
      <c r="O37" s="1075" t="s">
        <v>1353</v>
      </c>
      <c r="AX37" s="1121" t="s">
        <v>1597</v>
      </c>
      <c r="AZ37" s="1121" t="s">
        <v>1242</v>
      </c>
      <c r="BE37" s="1121">
        <v>2035</v>
      </c>
    </row>
    <row customHeight="1" ht="11.25">
      <c r="A38" s="1075" t="s">
        <v>1598</v>
      </c>
      <c r="E38" s="408" t="s">
        <v>1599</v>
      </c>
      <c r="F38" s="1116" t="s">
        <v>854</v>
      </c>
      <c r="G38" s="408" t="s">
        <v>1600</v>
      </c>
      <c r="O38" s="1075" t="s">
        <v>1370</v>
      </c>
      <c r="AX38" s="1121" t="s">
        <v>1601</v>
      </c>
      <c r="AZ38" s="1121" t="s">
        <v>1277</v>
      </c>
      <c r="BE38" s="1121">
        <v>2036</v>
      </c>
      <c r="BH38" s="1068" t="s">
        <v>1602</v>
      </c>
      <c r="BJ38" s="1068" t="s">
        <v>1603</v>
      </c>
      <c r="BL38" s="1068" t="s">
        <v>1604</v>
      </c>
      <c r="BN38" s="1068" t="s">
        <v>1605</v>
      </c>
    </row>
    <row customHeight="1" ht="11.25">
      <c r="A39" s="1075" t="s">
        <v>1606</v>
      </c>
      <c r="E39" s="408" t="s">
        <v>1607</v>
      </c>
      <c r="F39" s="1116" t="s">
        <v>907</v>
      </c>
      <c r="G39" s="408" t="s">
        <v>1608</v>
      </c>
      <c r="O39" s="1075" t="s">
        <v>1386</v>
      </c>
      <c r="AX39" s="1121" t="s">
        <v>1609</v>
      </c>
      <c r="AZ39" s="1121" t="s">
        <v>1310</v>
      </c>
      <c r="BE39" s="1121">
        <v>2037</v>
      </c>
      <c r="BH39" s="1069" t="s">
        <v>1610</v>
      </c>
      <c r="BJ39" s="1218" t="s">
        <v>1610</v>
      </c>
      <c r="BL39" s="1218" t="s">
        <v>1610</v>
      </c>
      <c r="BN39" s="1069" t="s">
        <v>1611</v>
      </c>
    </row>
    <row customHeight="1" ht="11.25">
      <c r="A40" s="1075" t="s">
        <v>16</v>
      </c>
      <c r="E40" s="408" t="s">
        <v>1612</v>
      </c>
      <c r="F40" s="1116" t="s">
        <v>894</v>
      </c>
      <c r="G40" s="408" t="s">
        <v>1613</v>
      </c>
      <c r="O40" s="1075" t="s">
        <v>1402</v>
      </c>
      <c r="AX40" s="1121" t="s">
        <v>1614</v>
      </c>
      <c r="BE40" s="1121">
        <v>2038</v>
      </c>
      <c r="BH40" s="1069" t="s">
        <v>1615</v>
      </c>
      <c r="BJ40" s="1218" t="s">
        <v>1028</v>
      </c>
      <c r="BL40" s="1218" t="s">
        <v>1028</v>
      </c>
      <c r="BN40" s="1069" t="s">
        <v>1062</v>
      </c>
    </row>
    <row customHeight="1" ht="11.25">
      <c r="A41" s="1075" t="s">
        <v>1616</v>
      </c>
      <c r="E41" s="408" t="s">
        <v>1617</v>
      </c>
      <c r="F41" s="1116" t="s">
        <v>1618</v>
      </c>
      <c r="G41" s="408" t="s">
        <v>1617</v>
      </c>
      <c r="O41" s="1075" t="s">
        <v>1418</v>
      </c>
      <c r="AX41" s="1121" t="s">
        <v>1619</v>
      </c>
      <c r="AZ41" s="1068" t="s">
        <v>1620</v>
      </c>
      <c r="BE41" s="1121">
        <v>2039</v>
      </c>
      <c r="BH41" s="1069" t="s">
        <v>1621</v>
      </c>
      <c r="BJ41" s="1218" t="s">
        <v>1024</v>
      </c>
      <c r="BL41" s="1218" t="s">
        <v>1024</v>
      </c>
      <c r="BN41" s="1069" t="s">
        <v>1049</v>
      </c>
    </row>
    <row customHeight="1" ht="11.25">
      <c r="A42" s="1075" t="s">
        <v>1622</v>
      </c>
      <c r="AX42" s="1121" t="s">
        <v>1623</v>
      </c>
      <c r="AZ42" s="1121" t="s">
        <v>1214</v>
      </c>
      <c r="BE42" s="1121">
        <v>2040</v>
      </c>
      <c r="BH42" s="1069" t="s">
        <v>1046</v>
      </c>
      <c r="BJ42" s="1218" t="s">
        <v>1026</v>
      </c>
      <c r="BL42" s="1218" t="s">
        <v>1026</v>
      </c>
      <c r="BN42" s="1069" t="s">
        <v>1624</v>
      </c>
    </row>
    <row customHeight="1" ht="11.25">
      <c r="A43" s="1075" t="s">
        <v>1625</v>
      </c>
      <c r="AX43" s="1121" t="s">
        <v>1626</v>
      </c>
      <c r="AZ43" s="1121" t="s">
        <v>1240</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1276</v>
      </c>
      <c r="BE44" s="1121">
        <v>2042</v>
      </c>
      <c r="BH44" s="1069" t="s">
        <v>1634</v>
      </c>
      <c r="BJ44" s="1218" t="s">
        <v>1046</v>
      </c>
      <c r="BL44" s="1218" t="s">
        <v>1046</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1309</v>
      </c>
      <c r="BE45" s="1121">
        <v>2043</v>
      </c>
      <c r="BH45" s="1069" t="s">
        <v>1643</v>
      </c>
      <c r="BJ45" s="1218" t="s">
        <v>1040</v>
      </c>
      <c r="BL45" s="1218" t="s">
        <v>1040</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1647</v>
      </c>
      <c r="AZ46" s="1121" t="s">
        <v>1334</v>
      </c>
      <c r="BE46" s="1121">
        <v>2044</v>
      </c>
      <c r="BH46" s="1069" t="s">
        <v>1049</v>
      </c>
      <c r="BJ46" s="1218" t="s">
        <v>1030</v>
      </c>
      <c r="BL46" s="1218" t="s">
        <v>1030</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1650</v>
      </c>
      <c r="AZ47" s="1121" t="s">
        <v>1353</v>
      </c>
      <c r="BE47" s="1121">
        <v>2045</v>
      </c>
      <c r="BH47" s="1069" t="s">
        <v>1624</v>
      </c>
      <c r="BJ47" s="1218" t="s">
        <v>1032</v>
      </c>
      <c r="BL47" s="1218" t="s">
        <v>1032</v>
      </c>
      <c r="BN47" s="1069" t="s">
        <v>1651</v>
      </c>
    </row>
    <row customHeight="1" ht="11.25">
      <c r="A48" s="1075" t="s">
        <v>1652</v>
      </c>
      <c r="E48" s="408" t="s">
        <v>1653</v>
      </c>
      <c r="F48" s="1116" t="s">
        <v>1654</v>
      </c>
      <c r="G48" s="1117" t="str">
        <f>_xlfn.IFERROR(IF(f_year="","01.01."&amp;CURRENT_YEAR,"01.01."&amp;f_year),"01.01."&amp;CURRENT_YEAR)</f>
        <v>01.01.2026</v>
      </c>
      <c r="H48" s="1117" t="str">
        <f>_xlfn.IFERROR(IF(f_year="","31.12."&amp;CURRENT_YEAR,"31.12."&amp;f_year),"31.12."&amp;CURRENT_YEAR)</f>
        <v>31.12.2026</v>
      </c>
      <c r="I48" s="1743">
        <f>IF(f_year="",TRUE,FALSE)</f>
        <v>0</v>
      </c>
      <c r="J48" s="1746" t="s">
        <v>1655</v>
      </c>
      <c r="K48" s="1747"/>
      <c r="AX48" s="1121" t="s">
        <v>1656</v>
      </c>
      <c r="AZ48" s="1121" t="s">
        <v>1370</v>
      </c>
      <c r="BE48" s="1121">
        <v>2046</v>
      </c>
      <c r="BH48" s="1069" t="s">
        <v>1628</v>
      </c>
      <c r="BJ48" s="1218" t="s">
        <v>1034</v>
      </c>
      <c r="BL48" s="1218" t="s">
        <v>1034</v>
      </c>
      <c r="BN48" s="1069" t="s">
        <v>1657</v>
      </c>
    </row>
    <row customHeight="1" ht="11.25">
      <c r="A49" s="1075" t="s">
        <v>1658</v>
      </c>
      <c r="E49" s="408" t="s">
        <v>1659</v>
      </c>
      <c r="F49" s="1116" t="s">
        <v>1660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1661</v>
      </c>
      <c r="AZ49" s="1121" t="s">
        <v>1386</v>
      </c>
      <c r="BE49" s="1121">
        <v>2047</v>
      </c>
      <c r="BH49" s="1069" t="s">
        <v>1050</v>
      </c>
      <c r="BJ49" s="1218" t="s">
        <v>1036</v>
      </c>
      <c r="BL49" s="1218" t="s">
        <v>1036</v>
      </c>
    </row>
    <row customHeight="1" ht="11.25">
      <c r="A50" s="1075" t="s">
        <v>1662</v>
      </c>
      <c r="E50" s="408" t="s">
        <v>1663</v>
      </c>
      <c r="F50" s="1116" t="s">
        <v>1020</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1664</v>
      </c>
      <c r="AZ50" s="1121" t="s">
        <v>1402</v>
      </c>
      <c r="BE50" s="1121">
        <v>2048</v>
      </c>
      <c r="BH50" s="1069" t="s">
        <v>1635</v>
      </c>
      <c r="BJ50" s="1218" t="s">
        <v>1038</v>
      </c>
      <c r="BL50" s="1218" t="s">
        <v>1038</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1418</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1673</v>
      </c>
      <c r="AZ52" s="1121" t="s">
        <v>1215</v>
      </c>
      <c r="BE52" s="1121">
        <v>2050</v>
      </c>
      <c r="BH52" s="1069" t="s">
        <v>1648</v>
      </c>
      <c r="BJ52" s="1218" t="s">
        <v>1049</v>
      </c>
      <c r="BL52" s="1218" t="s">
        <v>1049</v>
      </c>
    </row>
    <row customHeight="1" ht="11.25">
      <c r="A53" s="1075" t="s">
        <v>1674</v>
      </c>
      <c r="E53" s="408" t="s">
        <v>1675</v>
      </c>
      <c r="F53" s="1116" t="s">
        <v>1675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1217</v>
      </c>
      <c r="BE55" s="1121">
        <v>2053</v>
      </c>
      <c r="BH55" s="1071" t="s">
        <v>22</v>
      </c>
      <c r="BJ55" s="1218" t="s">
        <v>1050</v>
      </c>
      <c r="BL55" s="1218" t="s">
        <v>1050</v>
      </c>
    </row>
    <row customHeight="1" ht="11.25">
      <c r="A56" s="1075" t="s">
        <v>1683</v>
      </c>
      <c r="D56" s="1119" t="s">
        <v>1684</v>
      </c>
      <c r="E56" s="1096" t="s">
        <v>112</v>
      </c>
      <c r="F56" s="1075" t="s">
        <v>1685</v>
      </c>
      <c r="AX56" s="1121" t="s">
        <v>1686</v>
      </c>
      <c r="AZ56" s="1121" t="s">
        <v>1244</v>
      </c>
      <c r="BE56" s="1121">
        <v>2054</v>
      </c>
      <c r="BH56" s="1071" t="s">
        <v>22</v>
      </c>
      <c r="BJ56" s="1218" t="s">
        <v>1635</v>
      </c>
      <c r="BL56" s="1218" t="s">
        <v>1635</v>
      </c>
    </row>
    <row customHeight="1" ht="11.25">
      <c r="A57" s="1075" t="s">
        <v>1687</v>
      </c>
      <c r="D57" s="1119" t="s">
        <v>1688</v>
      </c>
      <c r="E57" s="1096" t="s">
        <v>112</v>
      </c>
      <c r="F57" s="1075" t="s">
        <v>1685</v>
      </c>
      <c r="AX57" s="1121" t="s">
        <v>1689</v>
      </c>
      <c r="AZ57" s="1121" t="s">
        <v>1279</v>
      </c>
      <c r="BE57" s="1121">
        <v>2055</v>
      </c>
      <c r="BJ57" s="1218" t="s">
        <v>1644</v>
      </c>
      <c r="BL57" s="1218" t="s">
        <v>1644</v>
      </c>
    </row>
    <row customHeight="1" ht="11.25">
      <c r="A58" s="1075" t="s">
        <v>1690</v>
      </c>
      <c r="D58" s="1119" t="s">
        <v>1691</v>
      </c>
      <c r="E58" s="1096" t="s">
        <v>112</v>
      </c>
      <c r="F58" s="1075" t="s">
        <v>1685</v>
      </c>
      <c r="AX58" s="1121" t="s">
        <v>1692</v>
      </c>
      <c r="BE58" s="1121">
        <v>2056</v>
      </c>
      <c r="BJ58" s="1218" t="s">
        <v>1648</v>
      </c>
      <c r="BL58" s="1218" t="s">
        <v>1648</v>
      </c>
    </row>
    <row customHeight="1" ht="11.25">
      <c r="A59" s="1075" t="s">
        <v>1693</v>
      </c>
      <c r="D59" s="1119" t="s">
        <v>133</v>
      </c>
      <c r="E59" s="1096" t="s">
        <v>1581</v>
      </c>
      <c r="F59" s="1075" t="s">
        <v>1694</v>
      </c>
      <c r="AX59" s="1121" t="s">
        <v>1695</v>
      </c>
      <c r="AZ59" s="1068" t="s">
        <v>1696</v>
      </c>
      <c r="BE59" s="1121">
        <v>2057</v>
      </c>
      <c r="BJ59" s="1218" t="s">
        <v>1651</v>
      </c>
      <c r="BL59" s="1218" t="s">
        <v>1651</v>
      </c>
    </row>
    <row customHeight="1" ht="11.25">
      <c r="A60" s="1075" t="s">
        <v>1697</v>
      </c>
      <c r="D60" s="1119" t="s">
        <v>1698</v>
      </c>
      <c r="E60" s="1096" t="s">
        <v>1581</v>
      </c>
      <c r="F60" s="1075" t="s">
        <v>1694</v>
      </c>
      <c r="AX60" s="1121" t="s">
        <v>1699</v>
      </c>
      <c r="AZ60" s="1121" t="s">
        <v>1218</v>
      </c>
      <c r="BE60" s="1121">
        <v>2058</v>
      </c>
      <c r="BJ60" s="1218" t="s">
        <v>1657</v>
      </c>
      <c r="BL60" s="1218" t="s">
        <v>1657</v>
      </c>
    </row>
    <row customHeight="1" ht="11.25">
      <c r="A61" s="1075" t="s">
        <v>1700</v>
      </c>
      <c r="D61" s="1119" t="s">
        <v>1701</v>
      </c>
      <c r="E61" s="1096" t="s">
        <v>1581</v>
      </c>
      <c r="F61" s="1075" t="s">
        <v>1694</v>
      </c>
      <c r="AX61" s="1121" t="s">
        <v>1702</v>
      </c>
      <c r="AZ61" s="1121" t="s">
        <v>1245</v>
      </c>
      <c r="BE61" s="1121">
        <v>2059</v>
      </c>
      <c r="BL61" s="1218" t="s">
        <v>1042</v>
      </c>
    </row>
    <row customHeight="1" ht="11.25">
      <c r="A62" s="1075" t="s">
        <v>1703</v>
      </c>
      <c r="D62" s="1119" t="s">
        <v>132</v>
      </c>
      <c r="E62" s="1096">
        <v>30</v>
      </c>
      <c r="F62" s="1075" t="s">
        <v>1694</v>
      </c>
      <c r="AZ62" s="1121" t="s">
        <v>1280</v>
      </c>
      <c r="BE62" s="1121">
        <v>2060</v>
      </c>
      <c r="BL62" s="1218" t="s">
        <v>1044</v>
      </c>
    </row>
    <row customHeight="1" ht="11.25">
      <c r="A63" s="1075" t="s">
        <v>1704</v>
      </c>
      <c r="D63" s="1119" t="s">
        <v>1705</v>
      </c>
      <c r="E63" s="1096">
        <v>30</v>
      </c>
      <c r="F63" s="1075" t="s">
        <v>1694</v>
      </c>
      <c r="AZ63" s="1121" t="s">
        <v>1312</v>
      </c>
      <c r="BE63" s="1121">
        <v>2061</v>
      </c>
    </row>
    <row customHeight="1" ht="11.25">
      <c r="A64" s="1075" t="s">
        <v>1706</v>
      </c>
      <c r="D64" s="1119" t="s">
        <v>1707</v>
      </c>
      <c r="E64" s="1096">
        <v>30</v>
      </c>
      <c r="F64" s="1075" t="s">
        <v>1694</v>
      </c>
      <c r="AZ64" s="1121" t="s">
        <v>1335</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1219</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1281</v>
      </c>
      <c r="BE69" s="1121">
        <v>2067</v>
      </c>
      <c r="BH69" s="1069" t="s">
        <v>1718</v>
      </c>
      <c r="BI69" s="1118" t="s">
        <v>110</v>
      </c>
      <c r="BJ69" s="1069" t="s">
        <v>1719</v>
      </c>
      <c r="BK69" s="1118" t="s">
        <v>110</v>
      </c>
      <c r="BL69" s="1069" t="s">
        <v>1720</v>
      </c>
      <c r="BM69" s="1071" t="s">
        <v>110</v>
      </c>
      <c r="BN69" s="1069" t="s">
        <v>1721</v>
      </c>
    </row>
    <row customHeight="1" ht="11.25">
      <c r="A70" s="1075" t="s">
        <v>1722</v>
      </c>
      <c r="AZ70" s="1121" t="s">
        <v>1313</v>
      </c>
      <c r="BE70" s="1121">
        <v>2068</v>
      </c>
      <c r="BH70" s="1069" t="s">
        <v>1723</v>
      </c>
      <c r="BJ70" s="1069" t="s">
        <v>1724</v>
      </c>
      <c r="BL70" s="1069" t="s">
        <v>1725</v>
      </c>
      <c r="BN70" s="1069" t="s">
        <v>1726</v>
      </c>
    </row>
    <row customHeight="1" ht="11.25">
      <c r="A71" s="1075" t="s">
        <v>1727</v>
      </c>
      <c r="AZ71" s="1121" t="s">
        <v>1315</v>
      </c>
      <c r="BE71" s="1121">
        <v>2069</v>
      </c>
      <c r="BH71" s="1069" t="s">
        <v>1728</v>
      </c>
      <c r="BI71" s="1118" t="s">
        <v>90</v>
      </c>
      <c r="BJ71" s="1069" t="s">
        <v>1729</v>
      </c>
      <c r="BK71" s="1118" t="s">
        <v>90</v>
      </c>
      <c r="BL71" s="1069" t="s">
        <v>1730</v>
      </c>
      <c r="BM71" s="1071" t="s">
        <v>90</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112</v>
      </c>
      <c r="BJ73" s="1069" t="s">
        <v>1737</v>
      </c>
      <c r="BK73" s="1118" t="s">
        <v>112</v>
      </c>
      <c r="BL73" s="1069" t="s">
        <v>1738</v>
      </c>
      <c r="BM73" s="1071" t="s">
        <v>112</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1228</v>
      </c>
      <c r="BH76" s="1069" t="s">
        <v>1749</v>
      </c>
      <c r="BJ76" s="1069" t="s">
        <v>1750</v>
      </c>
      <c r="BL76" s="1069" t="s">
        <v>1751</v>
      </c>
    </row>
    <row customHeight="1" ht="11.25">
      <c r="A77" s="1075" t="s">
        <v>1752</v>
      </c>
      <c r="AZ77" s="1121" t="s">
        <v>1256</v>
      </c>
    </row>
    <row customHeight="1" ht="11.25">
      <c r="A78" s="1075" t="s">
        <v>1753</v>
      </c>
      <c r="AZ78" s="1121" t="s">
        <v>1288</v>
      </c>
    </row>
    <row customHeight="1" ht="11.25">
      <c r="A79" s="1075" t="s">
        <v>1754</v>
      </c>
      <c r="AZ79" s="1121" t="s">
        <v>1319</v>
      </c>
      <c r="BH79" s="1068" t="s">
        <v>1755</v>
      </c>
      <c r="BJ79" s="1068" t="s">
        <v>1756</v>
      </c>
      <c r="BL79" s="1068" t="s">
        <v>1757</v>
      </c>
    </row>
    <row customHeight="1" ht="11.25">
      <c r="A80" s="1075" t="s">
        <v>1758</v>
      </c>
      <c r="AZ80" s="1121" t="s">
        <v>1340</v>
      </c>
      <c r="BH80" s="1069" t="s">
        <v>1759</v>
      </c>
      <c r="BJ80" s="1069" t="s">
        <v>1760</v>
      </c>
      <c r="BL80" s="1069" t="s">
        <v>1761</v>
      </c>
    </row>
    <row customHeight="1" ht="11.25">
      <c r="A81" s="1075" t="s">
        <v>1762</v>
      </c>
      <c r="AZ81" s="1121" t="s">
        <v>1357</v>
      </c>
      <c r="BH81" s="1069" t="s">
        <v>1763</v>
      </c>
      <c r="BJ81" s="1069" t="s">
        <v>1764</v>
      </c>
      <c r="BL81" s="1069" t="s">
        <v>1765</v>
      </c>
    </row>
    <row customHeight="1" ht="11.25">
      <c r="A82" s="1075" t="s">
        <v>1766</v>
      </c>
      <c r="AZ82" s="1121" t="s">
        <v>1372</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1020</v>
      </c>
    </row>
    <row customHeight="1" ht="11.25">
      <c r="A91" s="1075" t="s">
        <v>1795</v>
      </c>
      <c r="AZ91" s="1121" t="s">
        <v>1056</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1418</v>
      </c>
      <c r="BL100" s="1069" t="s">
        <v>1418</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571</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1215</v>
      </c>
    </row>
    <row customHeight="1" ht="11.25">
      <c r="AZ116" s="1902" t="s">
        <v>1837</v>
      </c>
      <c r="BA116" s="1903" t="s">
        <v>1838</v>
      </c>
      <c r="BH116" s="1069" t="s">
        <v>1242</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001BC-1824-2B22-82D7-0.A52CB851}"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300</v>
      </c>
      <c r="E9" s="2206"/>
      <c r="F9" s="2206"/>
      <c r="G9" s="2209" t="s">
        <v>301</v>
      </c>
      <c r="J9" s="456">
        <v>11</v>
      </c>
    </row>
    <row customHeight="1" ht="11.549999999999999">
      <c r="A10" s="503"/>
      <c r="B10" s="503"/>
      <c r="C10" s="458"/>
      <c r="D10" s="1475" t="s">
        <v>88</v>
      </c>
      <c r="E10" s="1477" t="s">
        <v>302</v>
      </c>
      <c r="F10" s="1477" t="s">
        <v>303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1854</v>
      </c>
      <c r="F13" s="1522" t="s">
        <v>306</v>
      </c>
      <c r="G13" s="475"/>
      <c r="H13" s="1534"/>
      <c r="J13" s="456">
        <v>19</v>
      </c>
    </row>
    <row customHeight="1" ht="19.95">
      <c r="A14" s="503"/>
      <c r="B14" s="503"/>
      <c r="C14" s="458"/>
      <c r="D14" s="1524" t="s">
        <v>709</v>
      </c>
      <c r="E14" s="1525" t="s">
        <v>1855</v>
      </c>
      <c r="F14" s="1527"/>
      <c r="G14" s="1526" t="s">
        <v>1856</v>
      </c>
      <c r="H14" s="1534"/>
      <c r="J14" s="456">
        <v>19</v>
      </c>
    </row>
    <row customHeight="1" ht="19.95">
      <c r="A15" s="503"/>
      <c r="B15" s="503"/>
      <c r="C15" s="458"/>
      <c r="D15" s="1524" t="s">
        <v>307</v>
      </c>
      <c r="E15" s="1525" t="s">
        <v>1857</v>
      </c>
      <c r="F15" s="1527"/>
      <c r="G15" s="1526" t="s">
        <v>1858</v>
      </c>
      <c r="H15" s="1534"/>
      <c r="J15" s="456">
        <v>19</v>
      </c>
    </row>
    <row customHeight="1" ht="24">
      <c r="A16" s="503"/>
      <c r="B16" s="503"/>
      <c r="C16" s="458"/>
      <c r="D16" s="1524" t="s">
        <v>310</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91</v>
      </c>
      <c r="E18" s="1528" t="s">
        <v>1863</v>
      </c>
      <c r="F18" s="1527"/>
      <c r="G18" s="475" t="s">
        <v>1862</v>
      </c>
      <c r="H18" s="1534"/>
      <c r="I18" s="853"/>
      <c r="J18" s="456">
        <v>46</v>
      </c>
    </row>
    <row customHeight="1" ht="23.25">
      <c r="A19" s="503"/>
      <c r="B19" s="503"/>
      <c r="C19" s="458"/>
      <c r="D19" s="1521" t="s">
        <v>112</v>
      </c>
      <c r="E19" s="1528" t="s">
        <v>1864</v>
      </c>
      <c r="F19" s="1522" t="s">
        <v>306</v>
      </c>
      <c r="G19" s="2472" t="s">
        <v>1865</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19.95">
      <c r="A23" s="503"/>
      <c r="B23" s="503"/>
      <c r="C23" s="503"/>
      <c r="D23" s="1521" t="s">
        <v>93</v>
      </c>
      <c r="E23" s="1528" t="s">
        <v>1868</v>
      </c>
      <c r="F23" s="1532"/>
      <c r="G23" s="475" t="s">
        <v>1869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20638-E89F-AB8C-5E92-0.C10BB1E8}"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88456-DBBE-D9F5-3FB5-0.43715D6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ИМУП «ПОСЖИЛКОМСЕРВИС»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96182-843D-C0D9-176E-0.9BDC55C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ИМУП «ПОСЖИЛКОМСЕРВИС»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2">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F4CA8-4EAF-233C-213D-0.41EA610C}"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88</v>
      </c>
      <c r="F11" s="2493" t="s">
        <v>304</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12D43-2D06-972E-F732-0.70CC4F5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300</v>
      </c>
      <c r="E8" s="2210"/>
      <c r="F8" s="2210"/>
      <c r="G8" s="2210"/>
      <c r="H8" s="2210"/>
      <c r="I8" s="2210" t="s">
        <v>301</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390</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1892</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2D70E-E17C-D0A3-61F8-0.4CDA000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88</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48BCA-5045-0AE9-0EAA-0.C72E6A8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88</v>
      </c>
      <c r="E9" s="109" t="s">
        <v>287</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9A3FA-818E-3962-5D71-0.FB29A04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124</v>
      </c>
      <c r="G8" s="2194"/>
      <c r="H8" s="2193" t="s">
        <v>88</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89</v>
      </c>
      <c r="G9" s="2176" t="s">
        <v>130</v>
      </c>
      <c r="H9" s="2195"/>
      <c r="I9" s="2196"/>
      <c r="J9" s="2102"/>
      <c r="K9" s="1560"/>
      <c r="L9" s="2128" t="s">
        <v>288</v>
      </c>
      <c r="M9" s="2102"/>
      <c r="N9" s="2193" t="s">
        <v>88</v>
      </c>
      <c r="O9" s="2194"/>
      <c r="P9" s="2128" t="s">
        <v>131</v>
      </c>
      <c r="Q9" s="1557"/>
      <c r="R9" s="2128" t="s">
        <v>288</v>
      </c>
      <c r="S9" s="2102"/>
      <c r="T9" s="2193" t="s">
        <v>88</v>
      </c>
      <c r="U9" s="2194"/>
      <c r="V9" s="2128" t="s">
        <v>131</v>
      </c>
      <c r="W9" s="1557"/>
      <c r="X9" s="2128" t="s">
        <v>288</v>
      </c>
      <c r="Y9" s="2102"/>
      <c r="Z9" s="2193" t="s">
        <v>88</v>
      </c>
      <c r="AA9" s="2194"/>
      <c r="AB9" s="2128" t="s">
        <v>289</v>
      </c>
      <c r="AC9" s="1557"/>
      <c r="AD9" s="2128" t="s">
        <v>288</v>
      </c>
      <c r="AE9" s="2102"/>
      <c r="AF9" s="2193" t="s">
        <v>88</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110</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5B41C-7ADA-E8A7-9651-0.A11A5F9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3B30F-13C4-4FED-1C44-0.AC846FA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110</v>
      </c>
      <c r="G139" s="2576" t="s">
        <v>22</v>
      </c>
      <c r="H139" s="290"/>
      <c r="I139" s="638" t="s">
        <v>110</v>
      </c>
      <c r="J139" s="1808" t="s">
        <v>1934</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AEFBA-F899-218B-A0F2-0.799F915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808</v>
      </c>
      <c r="E1" s="981" t="s">
        <v>854</v>
      </c>
      <c r="F1" s="981" t="s">
        <v>907</v>
      </c>
      <c r="G1" s="981" t="s">
        <v>894</v>
      </c>
      <c r="H1" s="981" t="s">
        <v>1618</v>
      </c>
    </row>
    <row customHeight="1" ht="9">
      <c r="A2" s="984" t="s">
        <v>1945</v>
      </c>
      <c r="B2" s="984"/>
      <c r="C2" s="985" t="str">
        <f>INDEX(TEMPLATE_NUMBER_FORM_LIST,MATCH(TEMPLATE_SPHERE,TEMPLATE_SPHERE_LIST,0))</f>
        <v>16</v>
      </c>
      <c r="D2" s="984" t="s">
        <v>1468</v>
      </c>
      <c r="E2" s="984" t="s">
        <v>151</v>
      </c>
      <c r="F2" s="986" t="s">
        <v>151</v>
      </c>
      <c r="G2" s="984" t="s">
        <v>151</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112</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1157</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F8D15E-CE3D-C5A4-12C3-0.4C9A3C6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808</v>
      </c>
      <c r="D2" s="842" t="s">
        <v>854</v>
      </c>
      <c r="E2" s="842" t="s">
        <v>907</v>
      </c>
      <c r="F2" s="842" t="s">
        <v>894</v>
      </c>
      <c r="G2" s="842" t="s">
        <v>1618</v>
      </c>
      <c r="H2" s="844"/>
      <c r="I2" s="844"/>
      <c r="J2" s="844"/>
      <c r="K2" s="844"/>
      <c r="L2" s="844"/>
      <c r="M2" s="844"/>
      <c r="N2" s="844"/>
      <c r="O2" s="842" t="s">
        <v>808</v>
      </c>
      <c r="P2" s="842" t="s">
        <v>854</v>
      </c>
      <c r="Q2" s="842" t="s">
        <v>894</v>
      </c>
      <c r="R2" s="842" t="s">
        <v>907</v>
      </c>
      <c r="S2" s="842" t="s">
        <v>1618</v>
      </c>
      <c r="T2" s="842" t="s">
        <v>808</v>
      </c>
      <c r="U2" s="842" t="s">
        <v>854</v>
      </c>
      <c r="V2" s="842" t="s">
        <v>894</v>
      </c>
      <c r="W2" s="842" t="s">
        <v>907</v>
      </c>
      <c r="X2" s="842" t="s">
        <v>1618</v>
      </c>
      <c r="Y2" s="842"/>
      <c r="Z2" s="842" t="s">
        <v>808</v>
      </c>
      <c r="AA2" s="851" t="s">
        <v>854</v>
      </c>
      <c r="AB2" s="842" t="s">
        <v>894</v>
      </c>
      <c r="AC2" s="842" t="s">
        <v>907</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1650</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709</v>
      </c>
      <c r="P20" s="958" t="s">
        <v>709</v>
      </c>
      <c r="Q20" s="958" t="s">
        <v>709</v>
      </c>
      <c r="R20" s="958" t="s">
        <v>709</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307</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2058</v>
      </c>
      <c r="U25" s="847" t="s">
        <v>2058</v>
      </c>
      <c r="V25" s="847" t="s">
        <v>2058</v>
      </c>
      <c r="W25" s="847" t="s">
        <v>2058</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725</v>
      </c>
      <c r="P26" s="958" t="s">
        <v>719</v>
      </c>
      <c r="Q26" s="958" t="s">
        <v>2059</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2060</v>
      </c>
      <c r="V26" s="965" t="s">
        <v>2060</v>
      </c>
      <c r="W26" s="965" t="s">
        <v>2060</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727</v>
      </c>
      <c r="P27" s="958" t="s">
        <v>721</v>
      </c>
      <c r="Q27" s="958" t="s">
        <v>2061</v>
      </c>
      <c r="R27" s="958" t="s">
        <v>721</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729</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738</v>
      </c>
      <c r="P30" s="958" t="s">
        <v>729</v>
      </c>
      <c r="Q30" s="958" t="s">
        <v>738</v>
      </c>
      <c r="R30" s="958" t="s">
        <v>729</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732</v>
      </c>
      <c r="Q31" s="958" t="s">
        <v>2068</v>
      </c>
      <c r="R31" s="958" t="s">
        <v>732</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734</v>
      </c>
      <c r="Q32" s="958" t="s">
        <v>2071</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746</v>
      </c>
      <c r="P39" s="958" t="s">
        <v>740</v>
      </c>
      <c r="Q39" s="958" t="s">
        <v>746</v>
      </c>
      <c r="R39" s="958" t="s">
        <v>740</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742</v>
      </c>
      <c r="Q40" s="958" t="s">
        <v>2094</v>
      </c>
      <c r="R40" s="958" t="s">
        <v>742</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746</v>
      </c>
      <c r="Q43" s="958" t="s">
        <v>2105</v>
      </c>
      <c r="R43" s="958" t="s">
        <v>746</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2144</v>
      </c>
      <c r="V56" s="844" t="s">
        <v>2144</v>
      </c>
      <c r="W56" s="844" t="s">
        <v>2144</v>
      </c>
      <c r="X56" s="844"/>
      <c r="Y56" s="1001"/>
      <c r="Z56" s="847" t="s">
        <v>759</v>
      </c>
      <c r="AA56" s="847" t="s">
        <v>759</v>
      </c>
      <c r="AB56" s="847" t="s">
        <v>759</v>
      </c>
      <c r="AC56" s="847" t="s">
        <v>759</v>
      </c>
      <c r="AD56" s="847"/>
    </row>
    <row customHeight="1" ht="27">
      <c r="A57" s="846"/>
      <c r="B57" s="900">
        <v>40</v>
      </c>
      <c r="C57" s="844" t="s">
        <v>1025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2146</v>
      </c>
      <c r="V57" s="844" t="s">
        <v>2146</v>
      </c>
      <c r="W57" s="844" t="s">
        <v>2146</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634</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99</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99</v>
      </c>
      <c r="P95" s="958"/>
      <c r="Q95" s="958"/>
      <c r="R95" s="958"/>
      <c r="S95" s="958"/>
      <c r="T95" s="844" t="s">
        <v>2208</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2217</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1562</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60AF7-D3E3-1063-031A-0.F8A7846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300</v>
      </c>
      <c r="M14" s="2128"/>
      <c r="N14" s="2128"/>
      <c r="O14" s="2128"/>
      <c r="P14" s="2128"/>
      <c r="Q14" s="2128"/>
      <c r="R14" s="2128"/>
      <c r="S14" s="2128"/>
      <c r="T14" s="2128"/>
      <c r="U14" s="2128"/>
      <c r="V14" s="2128"/>
      <c r="W14" s="2128"/>
      <c r="X14" s="2128" t="s">
        <v>301</v>
      </c>
      <c r="AD14" s="1156">
        <v>14</v>
      </c>
    </row>
    <row customHeight="1" ht="14.699999999999998">
      <c r="J15" s="377"/>
      <c r="K15" s="377"/>
      <c r="L15" s="2274" t="s">
        <v>88</v>
      </c>
      <c r="M15" s="2210" t="s">
        <v>428</v>
      </c>
      <c r="N15" s="302"/>
      <c r="O15" s="2275" t="s">
        <v>2227</v>
      </c>
      <c r="P15" s="2276"/>
      <c r="Q15" s="2276"/>
      <c r="R15" s="2276"/>
      <c r="S15" s="2276"/>
      <c r="T15" s="2276"/>
      <c r="U15" s="2277"/>
      <c r="V15" s="2278" t="s">
        <v>430</v>
      </c>
      <c r="W15" s="2281" t="s">
        <v>1147</v>
      </c>
      <c r="X15" s="2128"/>
      <c r="AD15" s="1156">
        <v>14</v>
      </c>
    </row>
    <row customHeight="1" ht="35.69999999999999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410</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A0545-66A4-1A88-01F5-0.E0F980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DFA2B-DF5E-E342-F801-0.707149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916FE-210E-BBB3-37E1-0.998528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9A6F4-531D-25E7-6447-0.56A33F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70F73-EDE7-1EED-AC15-0.0371BA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7C337-2AF6-065B-EEB5-0.06D3476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300</v>
      </c>
      <c r="E8" s="2206"/>
      <c r="F8" s="2206"/>
      <c r="G8" s="2209" t="s">
        <v>301</v>
      </c>
      <c r="J8" s="456">
        <v>11</v>
      </c>
    </row>
    <row customHeight="1" ht="11.549999999999999">
      <c r="A9" s="458"/>
      <c r="B9" s="503"/>
      <c r="C9" s="458"/>
      <c r="D9" s="473" t="s">
        <v>88</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304</v>
      </c>
      <c r="F11" s="1012" t="str">
        <f>IF(region_name="","",region_name)</f>
        <v>Ненецкий автономный округ</v>
      </c>
      <c r="G11" s="1013" t="s">
        <v>305</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306</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307</v>
      </c>
      <c r="E14" s="1011" t="s">
        <v>308</v>
      </c>
      <c r="F14" s="1012" t="str">
        <f>IF(inn="","",inn)</f>
        <v>2983013920</v>
      </c>
      <c r="G14" s="1013" t="s">
        <v>309</v>
      </c>
      <c r="H14" s="476"/>
      <c r="J14" s="456">
        <v>0</v>
      </c>
    </row>
    <row customHeight="1" ht="22.5" hidden="1">
      <c r="A15" s="458"/>
      <c r="B15" s="503"/>
      <c r="C15" s="458"/>
      <c r="D15" s="1010" t="s">
        <v>310</v>
      </c>
      <c r="E15" s="1011" t="s">
        <v>311</v>
      </c>
      <c r="F15" s="1012" t="str">
        <f>IF(kpp="","",kpp)</f>
        <v>298301001</v>
      </c>
      <c r="G15" s="1013" t="s">
        <v>312</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90</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338</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340</v>
      </c>
      <c r="H44" s="476"/>
      <c r="J44" s="456">
        <v>22</v>
      </c>
    </row>
    <row customHeight="1" ht="23.25">
      <c r="A45" s="458"/>
      <c r="B45" s="503"/>
      <c r="C45" s="458"/>
      <c r="D45" s="441">
        <f>D44+1</f>
        <v>12</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342</v>
      </c>
      <c r="H46" s="476"/>
      <c r="J46" s="456">
        <v>23</v>
      </c>
    </row>
    <row customHeight="1" ht="24">
      <c r="A47" s="2203"/>
      <c r="B47" s="503"/>
      <c r="C47" s="493"/>
      <c r="D47" s="441" t="str">
        <f>D45&amp;".2"</f>
        <v>12.2</v>
      </c>
      <c r="E47" s="443" t="s">
        <v>343</v>
      </c>
      <c r="F47" s="491"/>
      <c r="G47" s="438" t="s">
        <v>344</v>
      </c>
      <c r="H47" s="476"/>
      <c r="J47" s="456">
        <v>23</v>
      </c>
    </row>
    <row customHeight="1" ht="24">
      <c r="A48" s="2203"/>
      <c r="B48" s="503"/>
      <c r="C48" s="493"/>
      <c r="D48" s="441" t="str">
        <f>D45&amp;".3"</f>
        <v>12.3</v>
      </c>
      <c r="E48" s="443" t="s">
        <v>345</v>
      </c>
      <c r="F48" s="491"/>
      <c r="G48" s="438" t="s">
        <v>346</v>
      </c>
      <c r="H48" s="476"/>
      <c r="J48" s="456">
        <v>23</v>
      </c>
    </row>
    <row customHeight="1" ht="24">
      <c r="A49" s="2203"/>
      <c r="B49" s="503"/>
      <c r="C49" s="493"/>
      <c r="D49" s="441" t="str">
        <f>IF(TEMPLATE_SPHERE="TKO",D45&amp;".0",D45&amp;".4")</f>
        <v>12.4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13</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47EA-8216-8088-A0D5-0.90A5D1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A2B86-F182-4BA3-14EF-0.164A9F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1FED1-1433-CE81-07B7-0.8E9DA18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13534-679D-2E9F-AB1B-0.15EE63D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46282-F694-945D-FCBD-0.9526F6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DB423-6331-E76A-F7D2-0.291849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3D4A-EEF1-1A26-6768-0.EAD80BC6}"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808</v>
      </c>
    </row>
    <row customHeight="1" ht="11.25">
      <c r="A3" s="1851" t="s">
        <v>2246</v>
      </c>
      <c r="B3" s="1851" t="s">
        <v>16</v>
      </c>
      <c r="C3" s="1851" t="s">
        <v>2251</v>
      </c>
      <c r="D3" s="1851" t="s">
        <v>2252</v>
      </c>
      <c r="E3" s="1851" t="s">
        <v>2253</v>
      </c>
      <c r="F3" s="1851" t="s">
        <v>51</v>
      </c>
      <c r="G3" s="1851" t="s">
        <v>22</v>
      </c>
      <c r="H3" s="1851" t="s">
        <v>22</v>
      </c>
      <c r="I3" s="1851" t="s">
        <v>808</v>
      </c>
    </row>
    <row customHeight="1" ht="11.25">
      <c r="A4" s="1851" t="s">
        <v>2246</v>
      </c>
      <c r="B4" s="1851" t="s">
        <v>16</v>
      </c>
      <c r="C4" s="1851" t="s">
        <v>2254</v>
      </c>
      <c r="D4" s="1851" t="s">
        <v>2255</v>
      </c>
      <c r="E4" s="1851" t="s">
        <v>2256</v>
      </c>
      <c r="F4" s="1851" t="s">
        <v>51</v>
      </c>
      <c r="G4" s="1851" t="s">
        <v>22</v>
      </c>
      <c r="H4" s="1851" t="s">
        <v>22</v>
      </c>
      <c r="I4" s="1851" t="s">
        <v>808</v>
      </c>
    </row>
    <row customHeight="1" ht="11.25">
      <c r="A5" s="1851" t="s">
        <v>2246</v>
      </c>
      <c r="B5" s="1851" t="s">
        <v>16</v>
      </c>
      <c r="C5" s="1851" t="s">
        <v>13</v>
      </c>
      <c r="D5" s="1851" t="s">
        <v>46</v>
      </c>
      <c r="E5" s="1851" t="s">
        <v>49</v>
      </c>
      <c r="F5" s="1851" t="s">
        <v>51</v>
      </c>
      <c r="G5" s="1851" t="s">
        <v>22</v>
      </c>
      <c r="H5" s="1851" t="s">
        <v>22</v>
      </c>
      <c r="I5" s="1851" t="s">
        <v>808</v>
      </c>
    </row>
    <row customHeight="1" ht="11.25">
      <c r="A6" s="1851" t="s">
        <v>2246</v>
      </c>
      <c r="B6" s="1851" t="s">
        <v>16</v>
      </c>
      <c r="C6" s="1851" t="s">
        <v>2257</v>
      </c>
      <c r="D6" s="1851" t="s">
        <v>2258</v>
      </c>
      <c r="E6" s="1851" t="s">
        <v>2259</v>
      </c>
      <c r="F6" s="1851" t="s">
        <v>51</v>
      </c>
      <c r="G6" s="1851" t="s">
        <v>22</v>
      </c>
      <c r="H6" s="1851" t="s">
        <v>22</v>
      </c>
      <c r="I6" s="1851" t="s">
        <v>808</v>
      </c>
    </row>
    <row customHeight="1" ht="11.25">
      <c r="A7" s="1851" t="s">
        <v>2246</v>
      </c>
      <c r="B7" s="1851" t="s">
        <v>16</v>
      </c>
      <c r="C7" s="1851" t="s">
        <v>2260</v>
      </c>
      <c r="D7" s="1851" t="s">
        <v>2261</v>
      </c>
      <c r="E7" s="1851" t="s">
        <v>2262</v>
      </c>
      <c r="F7" s="1851" t="s">
        <v>51</v>
      </c>
      <c r="G7" s="1851" t="s">
        <v>22</v>
      </c>
      <c r="H7" s="1851" t="s">
        <v>22</v>
      </c>
      <c r="I7" s="1851" t="s">
        <v>808</v>
      </c>
    </row>
    <row customHeight="1" ht="11.25">
      <c r="A8" s="1851" t="s">
        <v>2246</v>
      </c>
      <c r="B8" s="1851" t="s">
        <v>16</v>
      </c>
      <c r="C8" s="1851" t="s">
        <v>2263</v>
      </c>
      <c r="D8" s="1851" t="s">
        <v>2264</v>
      </c>
      <c r="E8" s="1851" t="s">
        <v>2265</v>
      </c>
      <c r="F8" s="1851" t="s">
        <v>51</v>
      </c>
      <c r="G8" s="1851" t="s">
        <v>22</v>
      </c>
      <c r="H8" s="1851" t="s">
        <v>22</v>
      </c>
      <c r="I8" s="1851" t="s">
        <v>808</v>
      </c>
    </row>
    <row customHeight="1" ht="11.25">
      <c r="A9" s="1851" t="s">
        <v>2246</v>
      </c>
      <c r="B9" s="1851" t="s">
        <v>16</v>
      </c>
      <c r="C9" s="1851" t="s">
        <v>2266</v>
      </c>
      <c r="D9" s="1851" t="s">
        <v>2267</v>
      </c>
      <c r="E9" s="1851" t="s">
        <v>2268</v>
      </c>
      <c r="F9" s="1851" t="s">
        <v>51</v>
      </c>
      <c r="G9" s="1851" t="s">
        <v>2269</v>
      </c>
      <c r="H9" s="1851" t="s">
        <v>22</v>
      </c>
      <c r="I9" s="1851" t="s">
        <v>808</v>
      </c>
    </row>
    <row customHeight="1" ht="11.25">
      <c r="A10" s="1851" t="s">
        <v>2246</v>
      </c>
      <c r="B10" s="1851" t="s">
        <v>16</v>
      </c>
      <c r="C10" s="1851" t="s">
        <v>2270</v>
      </c>
      <c r="D10" s="1851" t="s">
        <v>2271</v>
      </c>
      <c r="E10" s="1851" t="s">
        <v>2272</v>
      </c>
      <c r="F10" s="1851" t="s">
        <v>2273</v>
      </c>
      <c r="G10" s="1851" t="s">
        <v>22</v>
      </c>
      <c r="H10" s="1851" t="s">
        <v>22</v>
      </c>
      <c r="I10" s="1851" t="s">
        <v>808</v>
      </c>
    </row>
    <row customHeight="1" ht="11.25">
      <c r="A11" s="1851" t="s">
        <v>2246</v>
      </c>
      <c r="B11" s="1851" t="s">
        <v>16</v>
      </c>
      <c r="C11" s="1851" t="s">
        <v>2274</v>
      </c>
      <c r="D11" s="1851" t="s">
        <v>2275</v>
      </c>
      <c r="E11" s="1851" t="s">
        <v>2276</v>
      </c>
      <c r="F11" s="1851" t="s">
        <v>2277</v>
      </c>
      <c r="G11" s="1851" t="s">
        <v>22</v>
      </c>
      <c r="H11" s="1851" t="s">
        <v>22</v>
      </c>
      <c r="I11" s="1851" t="s">
        <v>808</v>
      </c>
    </row>
    <row customHeight="1" ht="11.25">
      <c r="A12" s="1851" t="s">
        <v>2246</v>
      </c>
      <c r="B12" s="1851" t="s">
        <v>16</v>
      </c>
      <c r="C12" s="1851" t="s">
        <v>2278</v>
      </c>
      <c r="D12" s="1851" t="s">
        <v>2279</v>
      </c>
      <c r="E12" s="1851" t="s">
        <v>2280</v>
      </c>
      <c r="F12" s="1851" t="s">
        <v>51</v>
      </c>
      <c r="G12" s="1851" t="s">
        <v>22</v>
      </c>
      <c r="H12" s="1851" t="s">
        <v>22</v>
      </c>
      <c r="I12" s="1851" t="s">
        <v>808</v>
      </c>
    </row>
    <row customHeight="1" ht="11.25">
      <c r="A13" s="1851" t="s">
        <v>2246</v>
      </c>
      <c r="B13" s="1851" t="s">
        <v>16</v>
      </c>
      <c r="C13" s="1851" t="s">
        <v>2281</v>
      </c>
      <c r="D13" s="1851" t="s">
        <v>2282</v>
      </c>
      <c r="E13" s="1851" t="s">
        <v>2249</v>
      </c>
      <c r="F13" s="1851" t="s">
        <v>2283</v>
      </c>
      <c r="G13" s="1851" t="s">
        <v>2284</v>
      </c>
      <c r="H13" s="1851" t="s">
        <v>22</v>
      </c>
      <c r="I13" s="1851" t="s">
        <v>808</v>
      </c>
    </row>
    <row customHeight="1" ht="11.25">
      <c r="A14" s="1851" t="s">
        <v>2246</v>
      </c>
      <c r="B14" s="1851" t="s">
        <v>16</v>
      </c>
      <c r="C14" s="1851" t="s">
        <v>22</v>
      </c>
      <c r="D14" s="1851" t="s">
        <v>2285</v>
      </c>
      <c r="E14" s="1851" t="s">
        <v>2286</v>
      </c>
      <c r="F14" s="1851" t="s">
        <v>51</v>
      </c>
      <c r="G14" s="1851" t="s">
        <v>22</v>
      </c>
      <c r="H14" s="1851" t="s">
        <v>22</v>
      </c>
      <c r="I14" s="1851" t="s">
        <v>808</v>
      </c>
    </row>
    <row customHeight="1" ht="11.25">
      <c r="A15" s="1851" t="s">
        <v>2246</v>
      </c>
      <c r="B15" s="1851" t="s">
        <v>16</v>
      </c>
      <c r="C15" s="1851" t="s">
        <v>2287</v>
      </c>
      <c r="D15" s="1851" t="s">
        <v>2288</v>
      </c>
      <c r="E15" s="1851" t="s">
        <v>2289</v>
      </c>
      <c r="F15" s="1851" t="s">
        <v>2290</v>
      </c>
      <c r="G15" s="1851" t="s">
        <v>22</v>
      </c>
      <c r="H15" s="1851" t="s">
        <v>22</v>
      </c>
      <c r="I15" s="1851" t="s">
        <v>808</v>
      </c>
    </row>
    <row customHeight="1" ht="11.25">
      <c r="A16" s="1851" t="s">
        <v>2246</v>
      </c>
      <c r="B16" s="1851" t="s">
        <v>16</v>
      </c>
      <c r="C16" s="1851" t="s">
        <v>2291</v>
      </c>
      <c r="D16" s="1851" t="s">
        <v>2292</v>
      </c>
      <c r="E16" s="1851" t="s">
        <v>2289</v>
      </c>
      <c r="F16" s="1851" t="s">
        <v>2293</v>
      </c>
      <c r="G16" s="1851" t="s">
        <v>2294</v>
      </c>
      <c r="H16" s="1851" t="s">
        <v>22</v>
      </c>
      <c r="I16" s="1851" t="s">
        <v>808</v>
      </c>
    </row>
    <row customHeight="1" ht="11.25">
      <c r="A17" s="1851" t="s">
        <v>2246</v>
      </c>
      <c r="B17" s="1851" t="s">
        <v>16</v>
      </c>
      <c r="C17" s="1851" t="s">
        <v>2247</v>
      </c>
      <c r="D17" s="1851" t="s">
        <v>2248</v>
      </c>
      <c r="E17" s="1851" t="s">
        <v>2249</v>
      </c>
      <c r="F17" s="1851" t="s">
        <v>2250</v>
      </c>
      <c r="G17" s="1851" t="s">
        <v>22</v>
      </c>
      <c r="H17" s="1851" t="s">
        <v>22</v>
      </c>
      <c r="I17" s="1851" t="s">
        <v>894</v>
      </c>
    </row>
    <row customHeight="1" ht="11.25">
      <c r="A18" s="1851" t="s">
        <v>2246</v>
      </c>
      <c r="B18" s="1851" t="s">
        <v>16</v>
      </c>
      <c r="C18" s="1851" t="s">
        <v>2251</v>
      </c>
      <c r="D18" s="1851" t="s">
        <v>2252</v>
      </c>
      <c r="E18" s="1851" t="s">
        <v>2253</v>
      </c>
      <c r="F18" s="1851" t="s">
        <v>51</v>
      </c>
      <c r="G18" s="1851" t="s">
        <v>22</v>
      </c>
      <c r="H18" s="1851" t="s">
        <v>22</v>
      </c>
      <c r="I18" s="1851" t="s">
        <v>894</v>
      </c>
    </row>
    <row customHeight="1" ht="11.25">
      <c r="A19" s="1851" t="s">
        <v>2246</v>
      </c>
      <c r="B19" s="1851" t="s">
        <v>16</v>
      </c>
      <c r="C19" s="1851" t="s">
        <v>2254</v>
      </c>
      <c r="D19" s="1851" t="s">
        <v>2255</v>
      </c>
      <c r="E19" s="1851" t="s">
        <v>2256</v>
      </c>
      <c r="F19" s="1851" t="s">
        <v>51</v>
      </c>
      <c r="G19" s="1851" t="s">
        <v>22</v>
      </c>
      <c r="H19" s="1851" t="s">
        <v>22</v>
      </c>
      <c r="I19" s="1851" t="s">
        <v>894</v>
      </c>
    </row>
    <row customHeight="1" ht="11.25">
      <c r="A20" s="1851" t="s">
        <v>2246</v>
      </c>
      <c r="B20" s="1851" t="s">
        <v>16</v>
      </c>
      <c r="C20" s="1851" t="s">
        <v>13</v>
      </c>
      <c r="D20" s="1851" t="s">
        <v>46</v>
      </c>
      <c r="E20" s="1851" t="s">
        <v>49</v>
      </c>
      <c r="F20" s="1851" t="s">
        <v>51</v>
      </c>
      <c r="G20" s="1851" t="s">
        <v>22</v>
      </c>
      <c r="H20" s="1851" t="s">
        <v>22</v>
      </c>
      <c r="I20" s="1851" t="s">
        <v>894</v>
      </c>
    </row>
    <row customHeight="1" ht="11.25">
      <c r="A21" s="1851" t="s">
        <v>2246</v>
      </c>
      <c r="B21" s="1851" t="s">
        <v>16</v>
      </c>
      <c r="C21" s="1851" t="s">
        <v>2257</v>
      </c>
      <c r="D21" s="1851" t="s">
        <v>2258</v>
      </c>
      <c r="E21" s="1851" t="s">
        <v>2259</v>
      </c>
      <c r="F21" s="1851" t="s">
        <v>51</v>
      </c>
      <c r="G21" s="1851" t="s">
        <v>22</v>
      </c>
      <c r="H21" s="1851" t="s">
        <v>22</v>
      </c>
      <c r="I21" s="1851" t="s">
        <v>894</v>
      </c>
    </row>
    <row customHeight="1" ht="11.25">
      <c r="A22" s="1851" t="s">
        <v>2246</v>
      </c>
      <c r="B22" s="1851" t="s">
        <v>16</v>
      </c>
      <c r="C22" s="1851" t="s">
        <v>2263</v>
      </c>
      <c r="D22" s="1851" t="s">
        <v>2264</v>
      </c>
      <c r="E22" s="1851" t="s">
        <v>2265</v>
      </c>
      <c r="F22" s="1851" t="s">
        <v>51</v>
      </c>
      <c r="G22" s="1851" t="s">
        <v>22</v>
      </c>
      <c r="H22" s="1851" t="s">
        <v>22</v>
      </c>
      <c r="I22" s="1851" t="s">
        <v>894</v>
      </c>
    </row>
    <row customHeight="1" ht="11.25">
      <c r="A23" s="1851" t="s">
        <v>2246</v>
      </c>
      <c r="B23" s="1851" t="s">
        <v>16</v>
      </c>
      <c r="C23" s="1851" t="s">
        <v>2266</v>
      </c>
      <c r="D23" s="1851" t="s">
        <v>2267</v>
      </c>
      <c r="E23" s="1851" t="s">
        <v>2268</v>
      </c>
      <c r="F23" s="1851" t="s">
        <v>51</v>
      </c>
      <c r="G23" s="1851" t="s">
        <v>2269</v>
      </c>
      <c r="H23" s="1851" t="s">
        <v>22</v>
      </c>
      <c r="I23" s="1851" t="s">
        <v>894</v>
      </c>
    </row>
    <row customHeight="1" ht="11.25">
      <c r="A24" s="1851" t="s">
        <v>2246</v>
      </c>
      <c r="B24" s="1851" t="s">
        <v>16</v>
      </c>
      <c r="C24" s="1851" t="s">
        <v>2270</v>
      </c>
      <c r="D24" s="1851" t="s">
        <v>2271</v>
      </c>
      <c r="E24" s="1851" t="s">
        <v>2272</v>
      </c>
      <c r="F24" s="1851" t="s">
        <v>2273</v>
      </c>
      <c r="G24" s="1851" t="s">
        <v>22</v>
      </c>
      <c r="H24" s="1851" t="s">
        <v>22</v>
      </c>
      <c r="I24" s="1851" t="s">
        <v>894</v>
      </c>
    </row>
    <row customHeight="1" ht="11.25">
      <c r="A25" s="1851" t="s">
        <v>2246</v>
      </c>
      <c r="B25" s="1851" t="s">
        <v>16</v>
      </c>
      <c r="C25" s="1851" t="s">
        <v>2281</v>
      </c>
      <c r="D25" s="1851" t="s">
        <v>2282</v>
      </c>
      <c r="E25" s="1851" t="s">
        <v>2249</v>
      </c>
      <c r="F25" s="1851" t="s">
        <v>2283</v>
      </c>
      <c r="G25" s="1851" t="s">
        <v>2284</v>
      </c>
      <c r="H25" s="1851" t="s">
        <v>22</v>
      </c>
      <c r="I25" s="1851" t="s">
        <v>894</v>
      </c>
    </row>
    <row customHeight="1" ht="11.25">
      <c r="A26" s="1851" t="s">
        <v>2246</v>
      </c>
      <c r="B26" s="1851" t="s">
        <v>16</v>
      </c>
      <c r="C26" s="1851" t="s">
        <v>22</v>
      </c>
      <c r="D26" s="1851" t="s">
        <v>2285</v>
      </c>
      <c r="E26" s="1851" t="s">
        <v>2286</v>
      </c>
      <c r="F26" s="1851" t="s">
        <v>51</v>
      </c>
      <c r="G26" s="1851" t="s">
        <v>22</v>
      </c>
      <c r="H26" s="1851" t="s">
        <v>22</v>
      </c>
      <c r="I26" s="1851" t="s">
        <v>894</v>
      </c>
    </row>
    <row customHeight="1" ht="11.25">
      <c r="A27" s="1851" t="s">
        <v>2246</v>
      </c>
      <c r="B27" s="1851" t="s">
        <v>16</v>
      </c>
      <c r="C27" s="1851" t="s">
        <v>2291</v>
      </c>
      <c r="D27" s="1851" t="s">
        <v>2292</v>
      </c>
      <c r="E27" s="1851" t="s">
        <v>2289</v>
      </c>
      <c r="F27" s="1851" t="s">
        <v>2293</v>
      </c>
      <c r="G27" s="1851" t="s">
        <v>2294</v>
      </c>
      <c r="H27" s="1851" t="s">
        <v>22</v>
      </c>
      <c r="I27" s="1851" t="s">
        <v>894</v>
      </c>
    </row>
    <row customHeight="1" ht="11.25">
      <c r="A28" s="1851" t="s">
        <v>2246</v>
      </c>
      <c r="B28" s="1851" t="s">
        <v>16</v>
      </c>
      <c r="C28" s="1851" t="s">
        <v>2247</v>
      </c>
      <c r="D28" s="1851" t="s">
        <v>2248</v>
      </c>
      <c r="E28" s="1851" t="s">
        <v>2249</v>
      </c>
      <c r="F28" s="1851" t="s">
        <v>2250</v>
      </c>
      <c r="G28" s="1851" t="s">
        <v>22</v>
      </c>
      <c r="H28" s="1851" t="s">
        <v>22</v>
      </c>
      <c r="I28" s="1851" t="s">
        <v>854</v>
      </c>
    </row>
    <row customHeight="1" ht="11.25">
      <c r="A29" s="1851" t="s">
        <v>2246</v>
      </c>
      <c r="B29" s="1851" t="s">
        <v>16</v>
      </c>
      <c r="C29" s="1851" t="s">
        <v>2254</v>
      </c>
      <c r="D29" s="1851" t="s">
        <v>2255</v>
      </c>
      <c r="E29" s="1851" t="s">
        <v>2256</v>
      </c>
      <c r="F29" s="1851" t="s">
        <v>51</v>
      </c>
      <c r="G29" s="1851" t="s">
        <v>22</v>
      </c>
      <c r="H29" s="1851" t="s">
        <v>22</v>
      </c>
      <c r="I29" s="1851" t="s">
        <v>854</v>
      </c>
    </row>
    <row customHeight="1" ht="11.25">
      <c r="A30" s="1851" t="s">
        <v>2246</v>
      </c>
      <c r="B30" s="1851" t="s">
        <v>16</v>
      </c>
      <c r="C30" s="1851" t="s">
        <v>13</v>
      </c>
      <c r="D30" s="1851" t="s">
        <v>46</v>
      </c>
      <c r="E30" s="1851" t="s">
        <v>49</v>
      </c>
      <c r="F30" s="1851" t="s">
        <v>51</v>
      </c>
      <c r="G30" s="1851" t="s">
        <v>22</v>
      </c>
      <c r="H30" s="1851" t="s">
        <v>22</v>
      </c>
      <c r="I30" s="1851" t="s">
        <v>854</v>
      </c>
    </row>
    <row customHeight="1" ht="11.25">
      <c r="A31" s="1851" t="s">
        <v>2246</v>
      </c>
      <c r="B31" s="1851" t="s">
        <v>16</v>
      </c>
      <c r="C31" s="1851" t="s">
        <v>2295</v>
      </c>
      <c r="D31" s="1851" t="s">
        <v>2296</v>
      </c>
      <c r="E31" s="1851" t="s">
        <v>2297</v>
      </c>
      <c r="F31" s="1851" t="s">
        <v>51</v>
      </c>
      <c r="G31" s="1851" t="s">
        <v>22</v>
      </c>
      <c r="H31" s="1851" t="s">
        <v>22</v>
      </c>
      <c r="I31" s="1851" t="s">
        <v>854</v>
      </c>
    </row>
    <row customHeight="1" ht="11.25">
      <c r="A32" s="1851" t="s">
        <v>2246</v>
      </c>
      <c r="B32" s="1851" t="s">
        <v>16</v>
      </c>
      <c r="C32" s="1851" t="s">
        <v>2298</v>
      </c>
      <c r="D32" s="1851" t="s">
        <v>2299</v>
      </c>
      <c r="E32" s="1851" t="s">
        <v>2300</v>
      </c>
      <c r="F32" s="1851" t="s">
        <v>51</v>
      </c>
      <c r="G32" s="1851" t="s">
        <v>2301</v>
      </c>
      <c r="H32" s="1851" t="s">
        <v>22</v>
      </c>
      <c r="I32" s="1851" t="s">
        <v>854</v>
      </c>
    </row>
    <row customHeight="1" ht="11.25">
      <c r="A33" s="1851" t="s">
        <v>2246</v>
      </c>
      <c r="B33" s="1851" t="s">
        <v>16</v>
      </c>
      <c r="C33" s="1851" t="s">
        <v>2302</v>
      </c>
      <c r="D33" s="1851" t="s">
        <v>2303</v>
      </c>
      <c r="E33" s="1851" t="s">
        <v>2304</v>
      </c>
      <c r="F33" s="1851" t="s">
        <v>51</v>
      </c>
      <c r="G33" s="1851" t="s">
        <v>22</v>
      </c>
      <c r="H33" s="1851" t="s">
        <v>22</v>
      </c>
      <c r="I33" s="1851" t="s">
        <v>854</v>
      </c>
    </row>
    <row customHeight="1" ht="11.25">
      <c r="A34" s="1851" t="s">
        <v>2246</v>
      </c>
      <c r="B34" s="1851" t="s">
        <v>16</v>
      </c>
      <c r="C34" s="1851" t="s">
        <v>2305</v>
      </c>
      <c r="D34" s="1851" t="s">
        <v>2306</v>
      </c>
      <c r="E34" s="1851" t="s">
        <v>2307</v>
      </c>
      <c r="F34" s="1851" t="s">
        <v>51</v>
      </c>
      <c r="G34" s="1851" t="s">
        <v>2308</v>
      </c>
      <c r="H34" s="1851" t="s">
        <v>22</v>
      </c>
      <c r="I34" s="1851" t="s">
        <v>854</v>
      </c>
    </row>
    <row customHeight="1" ht="11.25">
      <c r="A35" s="1851" t="s">
        <v>2246</v>
      </c>
      <c r="B35" s="1851" t="s">
        <v>16</v>
      </c>
      <c r="C35" s="1851" t="s">
        <v>2257</v>
      </c>
      <c r="D35" s="1851" t="s">
        <v>2258</v>
      </c>
      <c r="E35" s="1851" t="s">
        <v>2259</v>
      </c>
      <c r="F35" s="1851" t="s">
        <v>51</v>
      </c>
      <c r="G35" s="1851" t="s">
        <v>22</v>
      </c>
      <c r="H35" s="1851" t="s">
        <v>22</v>
      </c>
      <c r="I35" s="1851" t="s">
        <v>854</v>
      </c>
    </row>
    <row customHeight="1" ht="11.25">
      <c r="A36" s="1851" t="s">
        <v>2246</v>
      </c>
      <c r="B36" s="1851" t="s">
        <v>16</v>
      </c>
      <c r="C36" s="1851" t="s">
        <v>2260</v>
      </c>
      <c r="D36" s="1851" t="s">
        <v>2261</v>
      </c>
      <c r="E36" s="1851" t="s">
        <v>2262</v>
      </c>
      <c r="F36" s="1851" t="s">
        <v>51</v>
      </c>
      <c r="G36" s="1851" t="s">
        <v>22</v>
      </c>
      <c r="H36" s="1851" t="s">
        <v>22</v>
      </c>
      <c r="I36" s="1851" t="s">
        <v>854</v>
      </c>
    </row>
    <row customHeight="1" ht="11.25">
      <c r="A37" s="1851" t="s">
        <v>2246</v>
      </c>
      <c r="B37" s="1851" t="s">
        <v>16</v>
      </c>
      <c r="C37" s="1851" t="s">
        <v>2263</v>
      </c>
      <c r="D37" s="1851" t="s">
        <v>2264</v>
      </c>
      <c r="E37" s="1851" t="s">
        <v>2265</v>
      </c>
      <c r="F37" s="1851" t="s">
        <v>51</v>
      </c>
      <c r="G37" s="1851" t="s">
        <v>22</v>
      </c>
      <c r="H37" s="1851" t="s">
        <v>22</v>
      </c>
      <c r="I37" s="1851" t="s">
        <v>854</v>
      </c>
    </row>
    <row customHeight="1" ht="11.25">
      <c r="A38" s="1851" t="s">
        <v>2246</v>
      </c>
      <c r="B38" s="1851" t="s">
        <v>16</v>
      </c>
      <c r="C38" s="1851" t="s">
        <v>2270</v>
      </c>
      <c r="D38" s="1851" t="s">
        <v>2271</v>
      </c>
      <c r="E38" s="1851" t="s">
        <v>2272</v>
      </c>
      <c r="F38" s="1851" t="s">
        <v>2273</v>
      </c>
      <c r="G38" s="1851" t="s">
        <v>22</v>
      </c>
      <c r="H38" s="1851" t="s">
        <v>22</v>
      </c>
      <c r="I38" s="1851" t="s">
        <v>854</v>
      </c>
    </row>
    <row customHeight="1" ht="11.25">
      <c r="A39" s="1851" t="s">
        <v>2246</v>
      </c>
      <c r="B39" s="1851" t="s">
        <v>16</v>
      </c>
      <c r="C39" s="1851" t="s">
        <v>2278</v>
      </c>
      <c r="D39" s="1851" t="s">
        <v>2279</v>
      </c>
      <c r="E39" s="1851" t="s">
        <v>2280</v>
      </c>
      <c r="F39" s="1851" t="s">
        <v>51</v>
      </c>
      <c r="G39" s="1851" t="s">
        <v>22</v>
      </c>
      <c r="H39" s="1851" t="s">
        <v>22</v>
      </c>
      <c r="I39" s="1851" t="s">
        <v>854</v>
      </c>
    </row>
    <row customHeight="1" ht="11.25">
      <c r="A40" s="1851" t="s">
        <v>2246</v>
      </c>
      <c r="B40" s="1851" t="s">
        <v>16</v>
      </c>
      <c r="C40" s="1851" t="s">
        <v>2281</v>
      </c>
      <c r="D40" s="1851" t="s">
        <v>2282</v>
      </c>
      <c r="E40" s="1851" t="s">
        <v>2249</v>
      </c>
      <c r="F40" s="1851" t="s">
        <v>2283</v>
      </c>
      <c r="G40" s="1851" t="s">
        <v>2284</v>
      </c>
      <c r="H40" s="1851" t="s">
        <v>22</v>
      </c>
      <c r="I40" s="1851" t="s">
        <v>854</v>
      </c>
    </row>
    <row customHeight="1" ht="11.25">
      <c r="A41" s="1851" t="s">
        <v>2246</v>
      </c>
      <c r="B41" s="1851" t="s">
        <v>16</v>
      </c>
      <c r="C41" s="1851" t="s">
        <v>22</v>
      </c>
      <c r="D41" s="1851" t="s">
        <v>2285</v>
      </c>
      <c r="E41" s="1851" t="s">
        <v>2286</v>
      </c>
      <c r="F41" s="1851" t="s">
        <v>51</v>
      </c>
      <c r="G41" s="1851" t="s">
        <v>22</v>
      </c>
      <c r="H41" s="1851" t="s">
        <v>22</v>
      </c>
      <c r="I41" s="1851" t="s">
        <v>854</v>
      </c>
    </row>
    <row customHeight="1" ht="11.25">
      <c r="A42" s="1851" t="s">
        <v>2246</v>
      </c>
      <c r="B42" s="1851" t="s">
        <v>16</v>
      </c>
      <c r="C42" s="1851" t="s">
        <v>2287</v>
      </c>
      <c r="D42" s="1851" t="s">
        <v>2288</v>
      </c>
      <c r="E42" s="1851" t="s">
        <v>2289</v>
      </c>
      <c r="F42" s="1851" t="s">
        <v>2290</v>
      </c>
      <c r="G42" s="1851" t="s">
        <v>22</v>
      </c>
      <c r="H42" s="1851" t="s">
        <v>22</v>
      </c>
      <c r="I42" s="1851" t="s">
        <v>854</v>
      </c>
    </row>
    <row customHeight="1" ht="11.25">
      <c r="A43" s="1851" t="s">
        <v>2246</v>
      </c>
      <c r="B43" s="1851" t="s">
        <v>16</v>
      </c>
      <c r="C43" s="1851" t="s">
        <v>2291</v>
      </c>
      <c r="D43" s="1851" t="s">
        <v>2292</v>
      </c>
      <c r="E43" s="1851" t="s">
        <v>2289</v>
      </c>
      <c r="F43" s="1851" t="s">
        <v>2293</v>
      </c>
      <c r="G43" s="1851" t="s">
        <v>2294</v>
      </c>
      <c r="H43" s="1851" t="s">
        <v>22</v>
      </c>
      <c r="I43" s="1851" t="s">
        <v>854</v>
      </c>
    </row>
    <row customHeight="1" ht="11.25">
      <c r="A44" s="1851" t="s">
        <v>2246</v>
      </c>
      <c r="B44" s="1851" t="s">
        <v>16</v>
      </c>
      <c r="C44" s="1851" t="s">
        <v>2247</v>
      </c>
      <c r="D44" s="1851" t="s">
        <v>2248</v>
      </c>
      <c r="E44" s="1851" t="s">
        <v>2249</v>
      </c>
      <c r="F44" s="1851" t="s">
        <v>2250</v>
      </c>
      <c r="G44" s="1851" t="s">
        <v>22</v>
      </c>
      <c r="H44" s="1851" t="s">
        <v>22</v>
      </c>
      <c r="I44" s="1851" t="s">
        <v>907</v>
      </c>
    </row>
    <row customHeight="1" ht="11.25">
      <c r="A45" s="1851" t="s">
        <v>2246</v>
      </c>
      <c r="B45" s="1851" t="s">
        <v>16</v>
      </c>
      <c r="C45" s="1851" t="s">
        <v>2305</v>
      </c>
      <c r="D45" s="1851" t="s">
        <v>2306</v>
      </c>
      <c r="E45" s="1851" t="s">
        <v>2307</v>
      </c>
      <c r="F45" s="1851" t="s">
        <v>51</v>
      </c>
      <c r="G45" s="1851" t="s">
        <v>2308</v>
      </c>
      <c r="H45" s="1851" t="s">
        <v>22</v>
      </c>
      <c r="I45" s="1851" t="s">
        <v>907</v>
      </c>
    </row>
    <row customHeight="1" ht="11.25">
      <c r="A46" s="1851" t="s">
        <v>2246</v>
      </c>
      <c r="B46" s="1851" t="s">
        <v>16</v>
      </c>
      <c r="C46" s="1851" t="s">
        <v>2257</v>
      </c>
      <c r="D46" s="1851" t="s">
        <v>2258</v>
      </c>
      <c r="E46" s="1851" t="s">
        <v>2259</v>
      </c>
      <c r="F46" s="1851" t="s">
        <v>51</v>
      </c>
      <c r="G46" s="1851" t="s">
        <v>22</v>
      </c>
      <c r="H46" s="1851" t="s">
        <v>22</v>
      </c>
      <c r="I46" s="1851" t="s">
        <v>907</v>
      </c>
    </row>
    <row customHeight="1" ht="11.25">
      <c r="A47" s="1851" t="s">
        <v>2246</v>
      </c>
      <c r="B47" s="1851" t="s">
        <v>16</v>
      </c>
      <c r="C47" s="1851" t="s">
        <v>2263</v>
      </c>
      <c r="D47" s="1851" t="s">
        <v>2264</v>
      </c>
      <c r="E47" s="1851" t="s">
        <v>2265</v>
      </c>
      <c r="F47" s="1851" t="s">
        <v>51</v>
      </c>
      <c r="G47" s="1851" t="s">
        <v>22</v>
      </c>
      <c r="H47" s="1851" t="s">
        <v>22</v>
      </c>
      <c r="I47" s="1851" t="s">
        <v>907</v>
      </c>
    </row>
    <row customHeight="1" ht="11.25">
      <c r="A48" s="1851" t="s">
        <v>2246</v>
      </c>
      <c r="B48" s="1851" t="s">
        <v>16</v>
      </c>
      <c r="C48" s="1851" t="s">
        <v>2270</v>
      </c>
      <c r="D48" s="1851" t="s">
        <v>2271</v>
      </c>
      <c r="E48" s="1851" t="s">
        <v>2272</v>
      </c>
      <c r="F48" s="1851" t="s">
        <v>2273</v>
      </c>
      <c r="G48" s="1851" t="s">
        <v>22</v>
      </c>
      <c r="H48" s="1851" t="s">
        <v>22</v>
      </c>
      <c r="I48" s="1851" t="s">
        <v>907</v>
      </c>
    </row>
    <row customHeight="1" ht="11.25">
      <c r="A49" s="1851" t="s">
        <v>2246</v>
      </c>
      <c r="B49" s="1851" t="s">
        <v>16</v>
      </c>
      <c r="C49" s="1851" t="s">
        <v>2281</v>
      </c>
      <c r="D49" s="1851" t="s">
        <v>2282</v>
      </c>
      <c r="E49" s="1851" t="s">
        <v>2249</v>
      </c>
      <c r="F49" s="1851" t="s">
        <v>2283</v>
      </c>
      <c r="G49" s="1851" t="s">
        <v>2284</v>
      </c>
      <c r="H49" s="1851" t="s">
        <v>22</v>
      </c>
      <c r="I49" s="1851" t="s">
        <v>907</v>
      </c>
    </row>
    <row customHeight="1" ht="11.25">
      <c r="A50" s="1851" t="s">
        <v>2246</v>
      </c>
      <c r="B50" s="1851" t="s">
        <v>16</v>
      </c>
      <c r="C50" s="1851" t="s">
        <v>22</v>
      </c>
      <c r="D50" s="1851" t="s">
        <v>2285</v>
      </c>
      <c r="E50" s="1851" t="s">
        <v>2286</v>
      </c>
      <c r="F50" s="1851" t="s">
        <v>51</v>
      </c>
      <c r="G50" s="1851" t="s">
        <v>22</v>
      </c>
      <c r="H50" s="1851" t="s">
        <v>22</v>
      </c>
      <c r="I50" s="1851" t="s">
        <v>907</v>
      </c>
    </row>
    <row customHeight="1" ht="11.25">
      <c r="A51" s="1851" t="s">
        <v>2246</v>
      </c>
      <c r="B51" s="1851" t="s">
        <v>16</v>
      </c>
      <c r="C51" s="1851" t="s">
        <v>2309</v>
      </c>
      <c r="D51" s="1851" t="s">
        <v>2310</v>
      </c>
      <c r="E51" s="1851" t="s">
        <v>2311</v>
      </c>
      <c r="F51" s="1851" t="s">
        <v>2312</v>
      </c>
      <c r="G51" s="1851" t="s">
        <v>22</v>
      </c>
      <c r="H51" s="1851" t="s">
        <v>22</v>
      </c>
      <c r="I51" s="1851" t="s">
        <v>1618</v>
      </c>
    </row>
    <row customHeight="1" ht="11.25">
      <c r="A52" s="1851" t="s">
        <v>2246</v>
      </c>
      <c r="B52" s="1851" t="s">
        <v>16</v>
      </c>
      <c r="C52" s="1851" t="s">
        <v>2313</v>
      </c>
      <c r="D52" s="1851" t="s">
        <v>2314</v>
      </c>
      <c r="E52" s="1851" t="s">
        <v>2315</v>
      </c>
      <c r="F52" s="1851" t="s">
        <v>575</v>
      </c>
      <c r="G52" s="1851" t="s">
        <v>2316</v>
      </c>
      <c r="H52" s="1851" t="s">
        <v>22</v>
      </c>
      <c r="I52" s="1851" t="s">
        <v>1618</v>
      </c>
    </row>
    <row customHeight="1" ht="11.25">
      <c r="A53" s="1851" t="s">
        <v>2246</v>
      </c>
      <c r="B53" s="1851" t="s">
        <v>16</v>
      </c>
      <c r="C53" s="1851" t="s">
        <v>2257</v>
      </c>
      <c r="D53" s="1851" t="s">
        <v>2258</v>
      </c>
      <c r="E53" s="1851" t="s">
        <v>2259</v>
      </c>
      <c r="F53" s="1851" t="s">
        <v>51</v>
      </c>
      <c r="G53" s="1851" t="s">
        <v>22</v>
      </c>
      <c r="H53" s="1851" t="s">
        <v>22</v>
      </c>
      <c r="I53" s="1851" t="s">
        <v>1618</v>
      </c>
    </row>
    <row customHeight="1" ht="11.25">
      <c r="A54" s="1851" t="s">
        <v>2246</v>
      </c>
      <c r="B54" s="1851" t="s">
        <v>16</v>
      </c>
      <c r="C54" s="1851" t="s">
        <v>2317</v>
      </c>
      <c r="D54" s="1851" t="s">
        <v>2318</v>
      </c>
      <c r="E54" s="1851" t="s">
        <v>2319</v>
      </c>
      <c r="F54" s="1851" t="s">
        <v>51</v>
      </c>
      <c r="G54" s="1851" t="s">
        <v>2320</v>
      </c>
      <c r="H54" s="1851" t="s">
        <v>22</v>
      </c>
      <c r="I54" s="1851" t="s">
        <v>1618</v>
      </c>
    </row>
    <row customHeight="1" ht="11.25">
      <c r="A55" s="1851" t="s">
        <v>2246</v>
      </c>
      <c r="B55" s="1851" t="s">
        <v>16</v>
      </c>
      <c r="C55" s="1851" t="s">
        <v>2321</v>
      </c>
      <c r="D55" s="1851" t="s">
        <v>2322</v>
      </c>
      <c r="E55" s="1851" t="s">
        <v>2323</v>
      </c>
      <c r="F55" s="1851" t="s">
        <v>51</v>
      </c>
      <c r="G55" s="1851" t="s">
        <v>22</v>
      </c>
      <c r="H55" s="1851" t="s">
        <v>22</v>
      </c>
      <c r="I55" s="1851" t="s">
        <v>1618</v>
      </c>
    </row>
    <row customHeight="1" ht="11.25">
      <c r="A56" s="1851" t="s">
        <v>2246</v>
      </c>
      <c r="B56" s="1851" t="s">
        <v>16</v>
      </c>
      <c r="C56" s="1851" t="s">
        <v>22</v>
      </c>
      <c r="D56" s="1851" t="s">
        <v>2285</v>
      </c>
      <c r="E56" s="1851" t="s">
        <v>2286</v>
      </c>
      <c r="F56" s="1851" t="s">
        <v>51</v>
      </c>
      <c r="G56" s="1851" t="s">
        <v>22</v>
      </c>
      <c r="H56" s="1851" t="s">
        <v>22</v>
      </c>
      <c r="I56"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57BE2-7EB8-83C8-6842-0.2AF839BE}"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2324</v>
      </c>
      <c r="B1" s="65" t="s">
        <v>2325</v>
      </c>
      <c r="C1" s="65" t="s">
        <v>2326</v>
      </c>
      <c r="D1" s="65" t="s">
        <v>2327</v>
      </c>
      <c r="E1" s="0" t="s">
        <v>2328</v>
      </c>
      <c r="F1" s="0" t="s">
        <v>2329</v>
      </c>
      <c r="G1" s="0" t="s">
        <v>2330</v>
      </c>
    </row>
    <row customHeight="1" ht="11.25">
      <c r="A2" s="374" t="s">
        <v>16</v>
      </c>
      <c r="B2" s="0" t="s">
        <v>100</v>
      </c>
      <c r="C2" s="0" t="s">
        <v>2331</v>
      </c>
      <c r="D2" s="0" t="s">
        <v>100</v>
      </c>
      <c r="E2" s="0" t="s">
        <v>2331</v>
      </c>
      <c r="F2" s="0" t="s">
        <v>2332</v>
      </c>
      <c r="G2" s="0" t="s">
        <v>110</v>
      </c>
    </row>
    <row customHeight="1" ht="11.25">
      <c r="A3" s="374" t="s">
        <v>16</v>
      </c>
      <c r="B3" s="0" t="s">
        <v>100</v>
      </c>
      <c r="C3" s="0" t="s">
        <v>2331</v>
      </c>
      <c r="D3" s="0" t="s">
        <v>2333</v>
      </c>
      <c r="E3" s="0" t="s">
        <v>2334</v>
      </c>
      <c r="F3" s="0" t="s">
        <v>2335</v>
      </c>
      <c r="G3" s="0" t="s">
        <v>111</v>
      </c>
    </row>
    <row customHeight="1" ht="11.25">
      <c r="A4" s="374" t="s">
        <v>16</v>
      </c>
      <c r="B4" s="0" t="s">
        <v>100</v>
      </c>
      <c r="C4" s="0" t="s">
        <v>2331</v>
      </c>
      <c r="D4" s="0" t="s">
        <v>2336</v>
      </c>
      <c r="E4" s="0" t="s">
        <v>2337</v>
      </c>
      <c r="F4" s="0" t="s">
        <v>2335</v>
      </c>
      <c r="G4" s="0" t="s">
        <v>90</v>
      </c>
    </row>
    <row customHeight="1" ht="11.25">
      <c r="A5" s="374" t="s">
        <v>16</v>
      </c>
      <c r="B5" s="0" t="s">
        <v>100</v>
      </c>
      <c r="C5" s="0" t="s">
        <v>2331</v>
      </c>
      <c r="D5" s="0" t="s">
        <v>2338</v>
      </c>
      <c r="E5" s="0" t="s">
        <v>2339</v>
      </c>
      <c r="F5" s="0" t="s">
        <v>2335</v>
      </c>
      <c r="G5" s="0" t="s">
        <v>91</v>
      </c>
    </row>
    <row customHeight="1" ht="11.25">
      <c r="A6" s="374" t="s">
        <v>16</v>
      </c>
      <c r="B6" s="0" t="s">
        <v>100</v>
      </c>
      <c r="C6" s="0" t="s">
        <v>2331</v>
      </c>
      <c r="D6" s="0" t="s">
        <v>2340</v>
      </c>
      <c r="E6" s="0" t="s">
        <v>2341</v>
      </c>
      <c r="F6" s="0" t="s">
        <v>2335</v>
      </c>
      <c r="G6" s="0" t="s">
        <v>112</v>
      </c>
    </row>
    <row customHeight="1" ht="11.25">
      <c r="A7" s="374" t="s">
        <v>16</v>
      </c>
      <c r="B7" s="0" t="s">
        <v>100</v>
      </c>
      <c r="C7" s="0" t="s">
        <v>2331</v>
      </c>
      <c r="D7" s="0" t="s">
        <v>2342</v>
      </c>
      <c r="E7" s="0" t="s">
        <v>2343</v>
      </c>
      <c r="F7" s="0" t="s">
        <v>2335</v>
      </c>
      <c r="G7" s="0" t="s">
        <v>92</v>
      </c>
    </row>
    <row customHeight="1" ht="11.25">
      <c r="A8" s="374" t="s">
        <v>16</v>
      </c>
      <c r="B8" s="0" t="s">
        <v>100</v>
      </c>
      <c r="C8" s="0" t="s">
        <v>2331</v>
      </c>
      <c r="D8" s="0" t="s">
        <v>2344</v>
      </c>
      <c r="E8" s="0" t="s">
        <v>2345</v>
      </c>
      <c r="F8" s="0" t="s">
        <v>2335</v>
      </c>
      <c r="G8" s="0" t="s">
        <v>93</v>
      </c>
    </row>
    <row customHeight="1" ht="11.25">
      <c r="A9" s="374" t="s">
        <v>16</v>
      </c>
      <c r="B9" s="0" t="s">
        <v>100</v>
      </c>
      <c r="C9" s="0" t="s">
        <v>2331</v>
      </c>
      <c r="D9" s="0" t="s">
        <v>2346</v>
      </c>
      <c r="E9" s="0" t="s">
        <v>2347</v>
      </c>
      <c r="F9" s="0" t="s">
        <v>2335</v>
      </c>
      <c r="G9" s="0" t="s">
        <v>113</v>
      </c>
    </row>
    <row customHeight="1" ht="11.25">
      <c r="A10" s="374" t="s">
        <v>16</v>
      </c>
      <c r="B10" s="0" t="s">
        <v>100</v>
      </c>
      <c r="C10" s="0" t="s">
        <v>2331</v>
      </c>
      <c r="D10" s="0" t="s">
        <v>2348</v>
      </c>
      <c r="E10" s="0" t="s">
        <v>2349</v>
      </c>
      <c r="F10" s="0" t="s">
        <v>2350</v>
      </c>
      <c r="G10" s="0" t="s">
        <v>150</v>
      </c>
    </row>
    <row customHeight="1" ht="11.25">
      <c r="A11" s="374" t="s">
        <v>16</v>
      </c>
      <c r="B11" s="0" t="s">
        <v>100</v>
      </c>
      <c r="C11" s="0" t="s">
        <v>2331</v>
      </c>
      <c r="D11" s="0" t="s">
        <v>2351</v>
      </c>
      <c r="E11" s="0" t="s">
        <v>2352</v>
      </c>
      <c r="F11" s="0" t="s">
        <v>2335</v>
      </c>
      <c r="G11" s="0" t="s">
        <v>151</v>
      </c>
    </row>
    <row customHeight="1" ht="11.25">
      <c r="A12" s="374" t="s">
        <v>16</v>
      </c>
      <c r="B12" s="0" t="s">
        <v>100</v>
      </c>
      <c r="C12" s="0" t="s">
        <v>2331</v>
      </c>
      <c r="D12" s="0" t="s">
        <v>2353</v>
      </c>
      <c r="E12" s="0" t="s">
        <v>2354</v>
      </c>
      <c r="F12" s="0" t="s">
        <v>2335</v>
      </c>
      <c r="G12" s="0" t="s">
        <v>152</v>
      </c>
    </row>
    <row customHeight="1" ht="11.25">
      <c r="A13" s="374" t="s">
        <v>16</v>
      </c>
      <c r="B13" s="0" t="s">
        <v>100</v>
      </c>
      <c r="C13" s="0" t="s">
        <v>2331</v>
      </c>
      <c r="D13" s="0" t="s">
        <v>2355</v>
      </c>
      <c r="E13" s="0" t="s">
        <v>2356</v>
      </c>
      <c r="F13" s="0" t="s">
        <v>2335</v>
      </c>
      <c r="G13" s="0" t="s">
        <v>153</v>
      </c>
    </row>
    <row customHeight="1" ht="11.25">
      <c r="A14" s="374" t="s">
        <v>16</v>
      </c>
      <c r="B14" s="0" t="s">
        <v>100</v>
      </c>
      <c r="C14" s="0" t="s">
        <v>2331</v>
      </c>
      <c r="D14" s="0" t="s">
        <v>2357</v>
      </c>
      <c r="E14" s="0" t="s">
        <v>2358</v>
      </c>
      <c r="F14" s="0" t="s">
        <v>2335</v>
      </c>
      <c r="G14" s="0" t="s">
        <v>154</v>
      </c>
    </row>
    <row customHeight="1" ht="11.25">
      <c r="A15" s="374" t="s">
        <v>16</v>
      </c>
      <c r="B15" s="0" t="s">
        <v>100</v>
      </c>
      <c r="C15" s="0" t="s">
        <v>2331</v>
      </c>
      <c r="D15" s="0" t="s">
        <v>2359</v>
      </c>
      <c r="E15" s="0" t="s">
        <v>2360</v>
      </c>
      <c r="F15" s="0" t="s">
        <v>2335</v>
      </c>
      <c r="G15" s="0" t="s">
        <v>155</v>
      </c>
    </row>
    <row customHeight="1" ht="11.25">
      <c r="A16" s="374" t="s">
        <v>16</v>
      </c>
      <c r="B16" s="0" t="s">
        <v>100</v>
      </c>
      <c r="C16" s="0" t="s">
        <v>2331</v>
      </c>
      <c r="D16" s="0" t="s">
        <v>101</v>
      </c>
      <c r="E16" s="0" t="s">
        <v>102</v>
      </c>
      <c r="F16" s="0" t="s">
        <v>2361</v>
      </c>
      <c r="G16" s="0" t="s">
        <v>99</v>
      </c>
    </row>
    <row customHeight="1" ht="11.25">
      <c r="A17" s="374" t="s">
        <v>16</v>
      </c>
      <c r="B17" s="0" t="s">
        <v>100</v>
      </c>
      <c r="C17" s="0" t="s">
        <v>2331</v>
      </c>
      <c r="D17" s="0" t="s">
        <v>2362</v>
      </c>
      <c r="E17" s="0" t="s">
        <v>2363</v>
      </c>
      <c r="F17" s="0" t="s">
        <v>2335</v>
      </c>
      <c r="G17" s="0" t="s">
        <v>1468</v>
      </c>
    </row>
    <row customHeight="1" ht="11.25">
      <c r="A18" s="374" t="s">
        <v>16</v>
      </c>
      <c r="B18" s="0" t="s">
        <v>100</v>
      </c>
      <c r="C18" s="0" t="s">
        <v>2331</v>
      </c>
      <c r="D18" s="0" t="s">
        <v>2364</v>
      </c>
      <c r="E18" s="0" t="s">
        <v>2365</v>
      </c>
      <c r="F18" s="0" t="s">
        <v>2335</v>
      </c>
      <c r="G18" s="0" t="s">
        <v>1480</v>
      </c>
    </row>
    <row customHeight="1" ht="11.25">
      <c r="A19" s="374" t="s">
        <v>16</v>
      </c>
      <c r="B19" s="0" t="s">
        <v>100</v>
      </c>
      <c r="C19" s="0" t="s">
        <v>2331</v>
      </c>
      <c r="D19" s="0" t="s">
        <v>2366</v>
      </c>
      <c r="E19" s="0" t="s">
        <v>2367</v>
      </c>
      <c r="F19" s="0" t="s">
        <v>2335</v>
      </c>
      <c r="G19" s="0" t="s">
        <v>1494</v>
      </c>
    </row>
    <row customHeight="1" ht="11.25">
      <c r="A20" s="374" t="s">
        <v>16</v>
      </c>
      <c r="B20" s="0" t="s">
        <v>100</v>
      </c>
      <c r="C20" s="0" t="s">
        <v>2331</v>
      </c>
      <c r="D20" s="0" t="s">
        <v>2368</v>
      </c>
      <c r="E20" s="0" t="s">
        <v>2369</v>
      </c>
      <c r="F20" s="0" t="s">
        <v>2335</v>
      </c>
      <c r="G20" s="0" t="s">
        <v>1506</v>
      </c>
    </row>
    <row customHeight="1" ht="11.25">
      <c r="A21" s="374" t="s">
        <v>16</v>
      </c>
      <c r="B21" s="0" t="s">
        <v>100</v>
      </c>
      <c r="C21" s="0" t="s">
        <v>2331</v>
      </c>
      <c r="D21" s="0" t="s">
        <v>2370</v>
      </c>
      <c r="E21" s="0" t="s">
        <v>2371</v>
      </c>
      <c r="F21" s="0" t="s">
        <v>2335</v>
      </c>
      <c r="G21" s="0" t="s">
        <v>1515</v>
      </c>
    </row>
    <row customHeight="1" ht="11.25">
      <c r="A22" s="374" t="s">
        <v>16</v>
      </c>
      <c r="B22" s="0" t="s">
        <v>100</v>
      </c>
      <c r="C22" s="0" t="s">
        <v>2331</v>
      </c>
      <c r="D22" s="0" t="s">
        <v>2372</v>
      </c>
      <c r="E22" s="0" t="s">
        <v>2373</v>
      </c>
      <c r="F22" s="0" t="s">
        <v>2335</v>
      </c>
      <c r="G22" s="0" t="s">
        <v>1531</v>
      </c>
    </row>
    <row customHeight="1" ht="11.25">
      <c r="A23" s="374" t="s">
        <v>16</v>
      </c>
      <c r="B23" s="0" t="s">
        <v>2374</v>
      </c>
      <c r="C23" s="0" t="s">
        <v>2375</v>
      </c>
      <c r="D23" s="0" t="s">
        <v>2374</v>
      </c>
      <c r="E23" s="0" t="s">
        <v>2375</v>
      </c>
      <c r="F23" s="0" t="s">
        <v>2376</v>
      </c>
      <c r="G23" s="0" t="s">
        <v>1538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F8FC1-619A-DDC7-16C3-0.440CF095}"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2377</v>
      </c>
      <c r="B1" s="836" t="s">
        <v>2378</v>
      </c>
      <c r="C1" s="1160" t="s">
        <v>2379</v>
      </c>
      <c r="D1" s="836" t="s">
        <v>2380</v>
      </c>
      <c r="E1" s="836" t="s">
        <v>2381</v>
      </c>
      <c r="F1" s="1160" t="s">
        <v>2382</v>
      </c>
      <c r="G1" s="1160" t="s">
        <v>2383</v>
      </c>
      <c r="H1" s="1160" t="s">
        <v>2384</v>
      </c>
      <c r="I1" s="1160" t="s">
        <v>2385</v>
      </c>
    </row>
    <row customHeight="1" ht="11.25">
      <c r="A2" s="1692" t="s">
        <v>110</v>
      </c>
      <c r="B2" s="1692" t="s">
        <v>2386</v>
      </c>
      <c r="C2" s="1692" t="s">
        <v>22</v>
      </c>
      <c r="D2" s="1692" t="s">
        <v>2387</v>
      </c>
      <c r="E2" s="1692" t="s">
        <v>2388</v>
      </c>
      <c r="F2" s="1692" t="s">
        <v>22</v>
      </c>
      <c r="G2" s="1692" t="s">
        <v>22</v>
      </c>
      <c r="H2" s="1692" t="s">
        <v>22</v>
      </c>
      <c r="I2" s="1692" t="s">
        <v>22</v>
      </c>
    </row>
    <row customHeight="1" ht="11.25">
      <c r="A3" s="1692" t="s">
        <v>111</v>
      </c>
      <c r="B3" s="1692" t="s">
        <v>2389</v>
      </c>
      <c r="C3" s="1692" t="s">
        <v>22</v>
      </c>
      <c r="D3" s="1692" t="s">
        <v>2390</v>
      </c>
      <c r="E3" s="1692" t="s">
        <v>2388</v>
      </c>
      <c r="F3" s="1692" t="s">
        <v>22</v>
      </c>
      <c r="G3" s="1692" t="s">
        <v>22</v>
      </c>
      <c r="H3" s="1692" t="s">
        <v>22</v>
      </c>
      <c r="I3" s="1692" t="s">
        <v>22</v>
      </c>
    </row>
    <row customHeight="1" ht="11.25">
      <c r="A4" s="1692" t="s">
        <v>90</v>
      </c>
      <c r="B4" s="1692" t="s">
        <v>2391</v>
      </c>
      <c r="C4" s="1692" t="s">
        <v>22</v>
      </c>
      <c r="D4" s="1692" t="s">
        <v>2392</v>
      </c>
      <c r="E4" s="1692" t="s">
        <v>2393</v>
      </c>
      <c r="F4" s="1692" t="s">
        <v>22</v>
      </c>
      <c r="G4" s="1692" t="s">
        <v>22</v>
      </c>
      <c r="H4" s="1692" t="s">
        <v>22</v>
      </c>
      <c r="I4" s="1692" t="s">
        <v>22</v>
      </c>
    </row>
    <row customHeight="1" ht="11.25">
      <c r="A5" s="1692" t="s">
        <v>91</v>
      </c>
      <c r="B5" s="1692" t="s">
        <v>2394</v>
      </c>
      <c r="C5" s="1692" t="s">
        <v>22</v>
      </c>
      <c r="D5" s="1692" t="s">
        <v>2395</v>
      </c>
      <c r="E5" s="1692" t="s">
        <v>2388</v>
      </c>
      <c r="F5" s="1692" t="s">
        <v>22</v>
      </c>
      <c r="G5" s="1692" t="s">
        <v>22</v>
      </c>
      <c r="H5" s="1692" t="s">
        <v>22</v>
      </c>
      <c r="I5" s="1692" t="s">
        <v>22</v>
      </c>
    </row>
    <row customHeight="1" ht="11.25">
      <c r="A6" s="1692" t="s">
        <v>112</v>
      </c>
      <c r="B6" s="1692" t="s">
        <v>2396</v>
      </c>
      <c r="C6" s="1692" t="s">
        <v>22</v>
      </c>
      <c r="D6" s="1692" t="s">
        <v>2397</v>
      </c>
      <c r="E6" s="1692" t="s">
        <v>2388</v>
      </c>
      <c r="F6" s="1692" t="s">
        <v>22</v>
      </c>
      <c r="G6" s="1692" t="s">
        <v>22</v>
      </c>
      <c r="H6" s="1692" t="s">
        <v>22</v>
      </c>
      <c r="I6" s="1692" t="s">
        <v>22</v>
      </c>
    </row>
    <row customHeight="1" ht="11.25">
      <c r="A7" s="1692" t="s">
        <v>92</v>
      </c>
      <c r="B7" s="1692" t="s">
        <v>2398</v>
      </c>
      <c r="C7" s="1692" t="s">
        <v>22</v>
      </c>
      <c r="D7" s="1692" t="s">
        <v>2399</v>
      </c>
      <c r="E7" s="1692" t="s">
        <v>2400</v>
      </c>
      <c r="F7" s="1692" t="s">
        <v>22</v>
      </c>
      <c r="G7" s="1692" t="s">
        <v>22</v>
      </c>
      <c r="H7" s="1692" t="s">
        <v>22</v>
      </c>
      <c r="I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E5A16-304F-7C61-CAD3-0.A4B7CB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B3A7D-D93E-9357-97B9-0.462810D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199999999999996">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7B8FB-919F-5901-CDFA-0.0561FD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2401</v>
      </c>
    </row>
    <row customHeight="1" ht="11.25">
      <c r="A2" s="184" t="s">
        <v>98</v>
      </c>
      <c r="B2" s="184" t="s">
        <v>2402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BFAAA-2701-2F1C-151D-0.D9BB2EA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2403</v>
      </c>
      <c r="B1" s="836" t="s">
        <v>2404</v>
      </c>
    </row>
    <row customHeight="1" ht="11.25">
      <c r="A2" s="836">
        <v>4213775</v>
      </c>
      <c r="B2" s="836" t="s">
        <v>1220</v>
      </c>
    </row>
    <row customHeight="1" ht="11.25">
      <c r="A3" s="836">
        <v>4213784</v>
      </c>
      <c r="B3" s="836" t="s">
        <v>1254</v>
      </c>
    </row>
    <row customHeight="1" ht="11.25">
      <c r="A4" s="836">
        <v>4213781</v>
      </c>
      <c r="B4" s="836" t="s">
        <v>1247</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1388</v>
      </c>
    </row>
    <row customHeight="1" ht="11.25">
      <c r="A10" s="836">
        <v>4213783</v>
      </c>
      <c r="B10" s="836" t="s">
        <v>1403</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46BB2-AC04-015B-D576-0.35C2EA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2403</v>
      </c>
      <c r="B1" s="836" t="s">
        <v>2405</v>
      </c>
    </row>
    <row customHeight="1" ht="11.25">
      <c r="A2" s="836" t="s">
        <v>2406</v>
      </c>
      <c r="B2" s="836" t="s">
        <v>1500</v>
      </c>
    </row>
    <row customHeight="1" ht="11.25">
      <c r="A3" s="836" t="s">
        <v>2407</v>
      </c>
      <c r="B3" s="836" t="s">
        <v>1510</v>
      </c>
    </row>
    <row customHeight="1" ht="11.25">
      <c r="A4" s="836" t="s">
        <v>2408</v>
      </c>
      <c r="B4" s="836" t="s">
        <v>1519</v>
      </c>
    </row>
    <row customHeight="1" ht="11.25">
      <c r="A5" s="836" t="s">
        <v>2409</v>
      </c>
      <c r="B5" s="836" t="s">
        <v>1528</v>
      </c>
    </row>
    <row customHeight="1" ht="11.25">
      <c r="A6" s="836" t="s">
        <v>2410</v>
      </c>
      <c r="B6" s="836" t="s">
        <v>1534</v>
      </c>
    </row>
    <row customHeight="1" ht="11.25">
      <c r="A7" s="836" t="s">
        <v>2411</v>
      </c>
      <c r="B7" s="836" t="s">
        <v>1542</v>
      </c>
    </row>
    <row customHeight="1" ht="11.25">
      <c r="A8" s="836" t="s">
        <v>2412</v>
      </c>
      <c r="B8" s="836" t="s">
        <v>1549</v>
      </c>
    </row>
    <row customHeight="1" ht="11.25">
      <c r="A9" s="836" t="s">
        <v>2413</v>
      </c>
      <c r="B9" s="836" t="s">
        <v>1555</v>
      </c>
    </row>
    <row customHeight="1" ht="11.25">
      <c r="A10" s="836" t="s">
        <v>2414</v>
      </c>
      <c r="B10" s="836" t="s">
        <v>1559</v>
      </c>
    </row>
    <row customHeight="1" ht="11.25">
      <c r="A11" s="836" t="s">
        <v>2415</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33A0C-5779-8C42-FE28-0.70AAC97E}"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2324</v>
      </c>
      <c r="B1" s="374" t="s">
        <v>2325</v>
      </c>
      <c r="C1" s="374" t="s">
        <v>2326</v>
      </c>
      <c r="D1" s="374" t="s">
        <v>2327</v>
      </c>
      <c r="E1" s="0" t="s">
        <v>2328</v>
      </c>
      <c r="F1" s="0" t="s">
        <v>2329</v>
      </c>
      <c r="G1" s="0" t="s">
        <v>2330</v>
      </c>
    </row>
    <row customHeight="1" ht="11.25">
      <c r="A2" s="0" t="s">
        <v>16</v>
      </c>
      <c r="B2" s="0" t="s">
        <v>100</v>
      </c>
      <c r="C2" s="0" t="s">
        <v>2331</v>
      </c>
      <c r="D2" s="0" t="s">
        <v>100</v>
      </c>
      <c r="E2" s="0" t="s">
        <v>2331</v>
      </c>
      <c r="F2" s="0" t="s">
        <v>2332</v>
      </c>
      <c r="G2" s="0" t="s">
        <v>110</v>
      </c>
    </row>
    <row customHeight="1" ht="11.25">
      <c r="A3" s="0" t="s">
        <v>16</v>
      </c>
      <c r="B3" s="0" t="s">
        <v>100</v>
      </c>
      <c r="C3" s="0" t="s">
        <v>2331</v>
      </c>
      <c r="D3" s="0" t="s">
        <v>2333</v>
      </c>
      <c r="E3" s="0" t="s">
        <v>2334</v>
      </c>
      <c r="F3" s="0" t="s">
        <v>2335</v>
      </c>
      <c r="G3" s="0" t="s">
        <v>111</v>
      </c>
    </row>
    <row customHeight="1" ht="11.25">
      <c r="A4" s="0" t="s">
        <v>16</v>
      </c>
      <c r="B4" s="0" t="s">
        <v>100</v>
      </c>
      <c r="C4" s="0" t="s">
        <v>2331</v>
      </c>
      <c r="D4" s="0" t="s">
        <v>2336</v>
      </c>
      <c r="E4" s="0" t="s">
        <v>2337</v>
      </c>
      <c r="F4" s="0" t="s">
        <v>2335</v>
      </c>
      <c r="G4" s="0" t="s">
        <v>90</v>
      </c>
    </row>
    <row customHeight="1" ht="11.25">
      <c r="A5" s="0" t="s">
        <v>16</v>
      </c>
      <c r="B5" s="0" t="s">
        <v>100</v>
      </c>
      <c r="C5" s="0" t="s">
        <v>2331</v>
      </c>
      <c r="D5" s="0" t="s">
        <v>2338</v>
      </c>
      <c r="E5" s="0" t="s">
        <v>2339</v>
      </c>
      <c r="F5" s="0" t="s">
        <v>2335</v>
      </c>
      <c r="G5" s="0" t="s">
        <v>91</v>
      </c>
    </row>
    <row customHeight="1" ht="11.25">
      <c r="A6" s="0" t="s">
        <v>16</v>
      </c>
      <c r="B6" s="0" t="s">
        <v>100</v>
      </c>
      <c r="C6" s="0" t="s">
        <v>2331</v>
      </c>
      <c r="D6" s="0" t="s">
        <v>2340</v>
      </c>
      <c r="E6" s="0" t="s">
        <v>2341</v>
      </c>
      <c r="F6" s="0" t="s">
        <v>2335</v>
      </c>
      <c r="G6" s="0" t="s">
        <v>112</v>
      </c>
    </row>
    <row customHeight="1" ht="11.25">
      <c r="A7" s="0" t="s">
        <v>16</v>
      </c>
      <c r="B7" s="0" t="s">
        <v>100</v>
      </c>
      <c r="C7" s="0" t="s">
        <v>2331</v>
      </c>
      <c r="D7" s="0" t="s">
        <v>2342</v>
      </c>
      <c r="E7" s="0" t="s">
        <v>2343</v>
      </c>
      <c r="F7" s="0" t="s">
        <v>2335</v>
      </c>
      <c r="G7" s="0" t="s">
        <v>92</v>
      </c>
    </row>
    <row customHeight="1" ht="11.25">
      <c r="A8" s="0" t="s">
        <v>16</v>
      </c>
      <c r="B8" s="0" t="s">
        <v>100</v>
      </c>
      <c r="C8" s="0" t="s">
        <v>2331</v>
      </c>
      <c r="D8" s="0" t="s">
        <v>2344</v>
      </c>
      <c r="E8" s="0" t="s">
        <v>2345</v>
      </c>
      <c r="F8" s="0" t="s">
        <v>2335</v>
      </c>
      <c r="G8" s="0" t="s">
        <v>93</v>
      </c>
    </row>
    <row customHeight="1" ht="11.25">
      <c r="A9" s="0" t="s">
        <v>16</v>
      </c>
      <c r="B9" s="0" t="s">
        <v>100</v>
      </c>
      <c r="C9" s="0" t="s">
        <v>2331</v>
      </c>
      <c r="D9" s="0" t="s">
        <v>2346</v>
      </c>
      <c r="E9" s="0" t="s">
        <v>2347</v>
      </c>
      <c r="F9" s="0" t="s">
        <v>2335</v>
      </c>
      <c r="G9" s="0" t="s">
        <v>113</v>
      </c>
    </row>
    <row customHeight="1" ht="11.25">
      <c r="A10" s="0" t="s">
        <v>16</v>
      </c>
      <c r="B10" s="0" t="s">
        <v>100</v>
      </c>
      <c r="C10" s="0" t="s">
        <v>2331</v>
      </c>
      <c r="D10" s="0" t="s">
        <v>2348</v>
      </c>
      <c r="E10" s="0" t="s">
        <v>2349</v>
      </c>
      <c r="F10" s="0" t="s">
        <v>2350</v>
      </c>
      <c r="G10" s="0" t="s">
        <v>150</v>
      </c>
    </row>
    <row customHeight="1" ht="11.25">
      <c r="A11" s="0" t="s">
        <v>16</v>
      </c>
      <c r="B11" s="0" t="s">
        <v>100</v>
      </c>
      <c r="C11" s="0" t="s">
        <v>2331</v>
      </c>
      <c r="D11" s="0" t="s">
        <v>2351</v>
      </c>
      <c r="E11" s="0" t="s">
        <v>2352</v>
      </c>
      <c r="F11" s="0" t="s">
        <v>2335</v>
      </c>
      <c r="G11" s="0" t="s">
        <v>151</v>
      </c>
    </row>
    <row customHeight="1" ht="11.25">
      <c r="A12" s="0" t="s">
        <v>16</v>
      </c>
      <c r="B12" s="0" t="s">
        <v>100</v>
      </c>
      <c r="C12" s="0" t="s">
        <v>2331</v>
      </c>
      <c r="D12" s="0" t="s">
        <v>2353</v>
      </c>
      <c r="E12" s="0" t="s">
        <v>2354</v>
      </c>
      <c r="F12" s="0" t="s">
        <v>2335</v>
      </c>
      <c r="G12" s="0" t="s">
        <v>152</v>
      </c>
    </row>
    <row customHeight="1" ht="11.25">
      <c r="A13" s="0" t="s">
        <v>16</v>
      </c>
      <c r="B13" s="0" t="s">
        <v>100</v>
      </c>
      <c r="C13" s="0" t="s">
        <v>2331</v>
      </c>
      <c r="D13" s="0" t="s">
        <v>2355</v>
      </c>
      <c r="E13" s="0" t="s">
        <v>2356</v>
      </c>
      <c r="F13" s="0" t="s">
        <v>2335</v>
      </c>
      <c r="G13" s="0" t="s">
        <v>153</v>
      </c>
    </row>
    <row customHeight="1" ht="11.25">
      <c r="A14" s="0" t="s">
        <v>16</v>
      </c>
      <c r="B14" s="0" t="s">
        <v>100</v>
      </c>
      <c r="C14" s="0" t="s">
        <v>2331</v>
      </c>
      <c r="D14" s="0" t="s">
        <v>2357</v>
      </c>
      <c r="E14" s="0" t="s">
        <v>2358</v>
      </c>
      <c r="F14" s="0" t="s">
        <v>2335</v>
      </c>
      <c r="G14" s="0" t="s">
        <v>154</v>
      </c>
    </row>
    <row customHeight="1" ht="11.25">
      <c r="A15" s="0" t="s">
        <v>16</v>
      </c>
      <c r="B15" s="0" t="s">
        <v>100</v>
      </c>
      <c r="C15" s="0" t="s">
        <v>2331</v>
      </c>
      <c r="D15" s="0" t="s">
        <v>2359</v>
      </c>
      <c r="E15" s="0" t="s">
        <v>2360</v>
      </c>
      <c r="F15" s="0" t="s">
        <v>2335</v>
      </c>
      <c r="G15" s="0" t="s">
        <v>155</v>
      </c>
    </row>
    <row customHeight="1" ht="11.25">
      <c r="A16" s="0" t="s">
        <v>16</v>
      </c>
      <c r="B16" s="0" t="s">
        <v>100</v>
      </c>
      <c r="C16" s="0" t="s">
        <v>2331</v>
      </c>
      <c r="D16" s="0" t="s">
        <v>101</v>
      </c>
      <c r="E16" s="0" t="s">
        <v>102</v>
      </c>
      <c r="F16" s="0" t="s">
        <v>2361</v>
      </c>
      <c r="G16" s="0" t="s">
        <v>99</v>
      </c>
    </row>
    <row customHeight="1" ht="11.25">
      <c r="A17" s="0" t="s">
        <v>16</v>
      </c>
      <c r="B17" s="0" t="s">
        <v>100</v>
      </c>
      <c r="C17" s="0" t="s">
        <v>2331</v>
      </c>
      <c r="D17" s="0" t="s">
        <v>2362</v>
      </c>
      <c r="E17" s="0" t="s">
        <v>2363</v>
      </c>
      <c r="F17" s="0" t="s">
        <v>2335</v>
      </c>
      <c r="G17" s="0" t="s">
        <v>1468</v>
      </c>
    </row>
    <row customHeight="1" ht="11.25">
      <c r="A18" s="0" t="s">
        <v>16</v>
      </c>
      <c r="B18" s="0" t="s">
        <v>100</v>
      </c>
      <c r="C18" s="0" t="s">
        <v>2331</v>
      </c>
      <c r="D18" s="0" t="s">
        <v>2364</v>
      </c>
      <c r="E18" s="0" t="s">
        <v>2365</v>
      </c>
      <c r="F18" s="0" t="s">
        <v>2335</v>
      </c>
      <c r="G18" s="0" t="s">
        <v>1480</v>
      </c>
    </row>
    <row customHeight="1" ht="11.25">
      <c r="A19" s="0" t="s">
        <v>16</v>
      </c>
      <c r="B19" s="0" t="s">
        <v>100</v>
      </c>
      <c r="C19" s="0" t="s">
        <v>2331</v>
      </c>
      <c r="D19" s="0" t="s">
        <v>2366</v>
      </c>
      <c r="E19" s="0" t="s">
        <v>2367</v>
      </c>
      <c r="F19" s="0" t="s">
        <v>2335</v>
      </c>
      <c r="G19" s="0" t="s">
        <v>1494</v>
      </c>
    </row>
    <row customHeight="1" ht="11.25">
      <c r="A20" s="0" t="s">
        <v>16</v>
      </c>
      <c r="B20" s="0" t="s">
        <v>100</v>
      </c>
      <c r="C20" s="0" t="s">
        <v>2331</v>
      </c>
      <c r="D20" s="0" t="s">
        <v>2368</v>
      </c>
      <c r="E20" s="0" t="s">
        <v>2369</v>
      </c>
      <c r="F20" s="0" t="s">
        <v>2335</v>
      </c>
      <c r="G20" s="0" t="s">
        <v>1506</v>
      </c>
    </row>
    <row customHeight="1" ht="11.25">
      <c r="A21" s="0" t="s">
        <v>16</v>
      </c>
      <c r="B21" s="0" t="s">
        <v>100</v>
      </c>
      <c r="C21" s="0" t="s">
        <v>2331</v>
      </c>
      <c r="D21" s="0" t="s">
        <v>2370</v>
      </c>
      <c r="E21" s="0" t="s">
        <v>2371</v>
      </c>
      <c r="F21" s="0" t="s">
        <v>2335</v>
      </c>
      <c r="G21" s="0" t="s">
        <v>1515</v>
      </c>
    </row>
    <row customHeight="1" ht="11.25">
      <c r="A22" s="0" t="s">
        <v>16</v>
      </c>
      <c r="B22" s="0" t="s">
        <v>100</v>
      </c>
      <c r="C22" s="0" t="s">
        <v>2331</v>
      </c>
      <c r="D22" s="0" t="s">
        <v>2372</v>
      </c>
      <c r="E22" s="0" t="s">
        <v>2373</v>
      </c>
      <c r="F22" s="0" t="s">
        <v>2335</v>
      </c>
      <c r="G22" s="0" t="s">
        <v>1531</v>
      </c>
    </row>
    <row customHeight="1" ht="11.25">
      <c r="A23" s="0" t="s">
        <v>16</v>
      </c>
      <c r="B23" s="0" t="s">
        <v>2374</v>
      </c>
      <c r="C23" s="0" t="s">
        <v>2375</v>
      </c>
      <c r="D23" s="0" t="s">
        <v>2374</v>
      </c>
      <c r="E23" s="0" t="s">
        <v>2375</v>
      </c>
      <c r="F23" s="0" t="s">
        <v>2376</v>
      </c>
      <c r="G23" s="0"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7AE52-6A3A-196B-4302-0.5E4DF3B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2416</v>
      </c>
      <c r="B1" s="836" t="s">
        <v>2417</v>
      </c>
      <c r="C1" s="836" t="s">
        <v>1166</v>
      </c>
    </row>
    <row customHeight="1" ht="11.25">
      <c r="A2" s="836">
        <v>4189678</v>
      </c>
      <c r="B2" s="836" t="s">
        <v>2418</v>
      </c>
      <c r="C2" s="836" t="s">
        <v>2419</v>
      </c>
    </row>
    <row customHeight="1" ht="11.25">
      <c r="A3" s="836">
        <v>4190415</v>
      </c>
      <c r="B3" s="836" t="s">
        <v>2420</v>
      </c>
      <c r="C3" s="836" t="s">
        <v>2419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B2746-A558-E43E-AA11-0.A361057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2421</v>
      </c>
      <c r="B1" s="164" t="s">
        <v>2422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E931C-F862-9755-5B2B-0.1885CE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2423</v>
      </c>
      <c r="B1" s="0" t="b">
        <v>1</v>
      </c>
    </row>
    <row customHeight="1" ht="11.25">
      <c r="A2" s="0" t="s">
        <v>2424</v>
      </c>
      <c r="B2" s="0" t="b">
        <v>0</v>
      </c>
    </row>
    <row customHeight="1" ht="11.25">
      <c r="A3" s="0" t="s">
        <v>2425</v>
      </c>
      <c r="B3" s="0" t="b">
        <v>1</v>
      </c>
    </row>
    <row customHeight="1" ht="11.25">
      <c r="A4" s="0" t="s">
        <v>2426</v>
      </c>
      <c r="B4" s="0" t="b">
        <v>0</v>
      </c>
    </row>
    <row customHeight="1" ht="11.25">
      <c r="A5" s="0" t="s">
        <v>2427</v>
      </c>
      <c r="B5" s="0" t="b">
        <v>0</v>
      </c>
    </row>
    <row customHeight="1" ht="11.25">
      <c r="A6" s="0" t="s">
        <v>2428</v>
      </c>
      <c r="B6" s="0" t="b">
        <v>0</v>
      </c>
    </row>
    <row customHeight="1" ht="11.25">
      <c r="A7" s="0" t="s">
        <v>2429</v>
      </c>
      <c r="B7" s="0" t="b">
        <v>0</v>
      </c>
    </row>
    <row customHeight="1" ht="11.25">
      <c r="A8" s="0" t="s">
        <v>2430</v>
      </c>
      <c r="B8" s="0" t="b">
        <v>0</v>
      </c>
    </row>
    <row customHeight="1" ht="11.25">
      <c r="A9" s="0" t="s">
        <v>2431</v>
      </c>
      <c r="B9" s="0" t="b">
        <v>0</v>
      </c>
    </row>
    <row customHeight="1" ht="11.25">
      <c r="A10" s="0" t="s">
        <v>2432</v>
      </c>
      <c r="B10" s="0" t="b">
        <v>0</v>
      </c>
    </row>
    <row customHeight="1" ht="11.25">
      <c r="A11" s="0" t="s">
        <v>2433</v>
      </c>
      <c r="B11" s="0" t="b">
        <v>1</v>
      </c>
    </row>
    <row customHeight="1" ht="11.25">
      <c r="A12" s="0" t="s">
        <v>2434</v>
      </c>
      <c r="B12" s="0" t="b">
        <v>0</v>
      </c>
    </row>
    <row customHeight="1" ht="11.25">
      <c r="A13" s="0" t="s">
        <v>2435</v>
      </c>
      <c r="B13" s="0" t="b">
        <v>0</v>
      </c>
    </row>
    <row customHeight="1" ht="11.25">
      <c r="A14" s="0" t="s">
        <v>2436</v>
      </c>
      <c r="B14" s="0" t="b">
        <v>0</v>
      </c>
    </row>
    <row customHeight="1" ht="11.25">
      <c r="A15" s="0" t="s">
        <v>2437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B987F-9E0A-0F5F-4165-0.EE3C980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0BADA-FEE6-1094-DAF2-0.4FC3B18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2438</v>
      </c>
      <c r="B1" s="68" t="s">
        <v>2439</v>
      </c>
    </row>
    <row customHeight="1" ht="11.25">
      <c r="A2" s="65" t="s">
        <v>2440</v>
      </c>
      <c r="B2" s="65" t="s">
        <v>2441</v>
      </c>
    </row>
    <row customHeight="1" ht="11.25">
      <c r="A3" s="65" t="s">
        <v>2442</v>
      </c>
      <c r="B3" s="65" t="s">
        <v>2443</v>
      </c>
    </row>
    <row customHeight="1" ht="11.25">
      <c r="A4" s="65" t="s">
        <v>2444</v>
      </c>
      <c r="B4" s="65" t="s">
        <v>2445</v>
      </c>
    </row>
    <row customHeight="1" ht="11.25">
      <c r="A5" s="65" t="s">
        <v>2446</v>
      </c>
      <c r="B5" s="65" t="s">
        <v>2447</v>
      </c>
    </row>
    <row customHeight="1" ht="11.25">
      <c r="A6" s="65" t="s">
        <v>2448</v>
      </c>
      <c r="B6" s="65" t="s">
        <v>2449</v>
      </c>
    </row>
    <row customHeight="1" ht="11.25">
      <c r="A7" s="65" t="s">
        <v>2450</v>
      </c>
      <c r="B7" s="65" t="s">
        <v>2451</v>
      </c>
    </row>
    <row customHeight="1" ht="11.25">
      <c r="A8" s="65" t="s">
        <v>2452</v>
      </c>
      <c r="B8" s="65" t="s">
        <v>2453</v>
      </c>
    </row>
    <row customHeight="1" ht="11.25">
      <c r="A9" s="65" t="s">
        <v>2454</v>
      </c>
      <c r="B9" s="65" t="s">
        <v>2455</v>
      </c>
    </row>
    <row customHeight="1" ht="11.25">
      <c r="A10" s="65" t="s">
        <v>2456</v>
      </c>
      <c r="B10" s="65" t="s">
        <v>2457</v>
      </c>
    </row>
    <row customHeight="1" ht="11.25">
      <c r="A11" s="65" t="s">
        <v>2458</v>
      </c>
      <c r="B11" s="65" t="s">
        <v>2459</v>
      </c>
    </row>
    <row customHeight="1" ht="11.25">
      <c r="A12" s="65" t="s">
        <v>2460</v>
      </c>
      <c r="B12" s="65" t="s">
        <v>2461</v>
      </c>
    </row>
    <row customHeight="1" ht="11.25">
      <c r="A13" s="65" t="s">
        <v>2462</v>
      </c>
      <c r="B13" s="65" t="s">
        <v>2463</v>
      </c>
    </row>
    <row customHeight="1" ht="11.25">
      <c r="A14" s="65" t="s">
        <v>2464</v>
      </c>
      <c r="B14" s="65" t="s">
        <v>2465</v>
      </c>
    </row>
    <row customHeight="1" ht="11.25">
      <c r="A15" s="65" t="s">
        <v>2466</v>
      </c>
      <c r="B15" s="65" t="s">
        <v>2467</v>
      </c>
    </row>
    <row customHeight="1" ht="11.25">
      <c r="A16" s="65" t="s">
        <v>2468</v>
      </c>
      <c r="B16" s="65" t="s">
        <v>2469</v>
      </c>
    </row>
    <row customHeight="1" ht="11.25">
      <c r="A17" s="65" t="s">
        <v>2470</v>
      </c>
      <c r="B17" s="65" t="s">
        <v>2471</v>
      </c>
    </row>
    <row customHeight="1" ht="11.25">
      <c r="A18" s="65" t="s">
        <v>2472</v>
      </c>
      <c r="B18" s="65" t="s">
        <v>2473</v>
      </c>
    </row>
    <row customHeight="1" ht="11.25">
      <c r="A19" s="65" t="s">
        <v>2474</v>
      </c>
      <c r="B19" s="65" t="s">
        <v>2475</v>
      </c>
    </row>
    <row customHeight="1" ht="11.25">
      <c r="A20" s="65" t="s">
        <v>2476</v>
      </c>
      <c r="B20" s="65" t="s">
        <v>2477</v>
      </c>
    </row>
    <row customHeight="1" ht="11.25">
      <c r="A21" s="65" t="s">
        <v>2478</v>
      </c>
      <c r="B21" s="65" t="s">
        <v>2479</v>
      </c>
    </row>
    <row customHeight="1" ht="11.25">
      <c r="A22" s="65" t="s">
        <v>2480</v>
      </c>
      <c r="B22" s="65" t="s">
        <v>2481</v>
      </c>
    </row>
    <row customHeight="1" ht="11.25">
      <c r="A23" s="65" t="s">
        <v>2482</v>
      </c>
      <c r="B23" s="65" t="s">
        <v>2483</v>
      </c>
    </row>
    <row customHeight="1" ht="11.25">
      <c r="A24" s="65" t="s">
        <v>2484</v>
      </c>
      <c r="B24" s="65" t="s">
        <v>2485</v>
      </c>
    </row>
    <row customHeight="1" ht="11.25">
      <c r="A25" s="65" t="s">
        <v>2486</v>
      </c>
      <c r="B25" s="65" t="s">
        <v>2487</v>
      </c>
    </row>
    <row customHeight="1" ht="11.25">
      <c r="A26" s="65" t="s">
        <v>2488</v>
      </c>
      <c r="B26" s="65" t="s">
        <v>2489</v>
      </c>
    </row>
    <row customHeight="1" ht="11.25">
      <c r="A27" s="65" t="s">
        <v>2490</v>
      </c>
      <c r="B27" s="65" t="s">
        <v>2491</v>
      </c>
    </row>
    <row customHeight="1" ht="11.25">
      <c r="A28" s="65" t="s">
        <v>2492</v>
      </c>
      <c r="B28" s="65" t="s">
        <v>2493</v>
      </c>
    </row>
    <row customHeight="1" ht="11.25">
      <c r="A29" s="65" t="s">
        <v>2494</v>
      </c>
      <c r="B29" s="65" t="s">
        <v>2495</v>
      </c>
    </row>
    <row customHeight="1" ht="11.25">
      <c r="A30" s="65" t="s">
        <v>2496</v>
      </c>
      <c r="B30" s="65" t="s">
        <v>2497</v>
      </c>
    </row>
    <row customHeight="1" ht="11.25">
      <c r="A31" s="65" t="s">
        <v>2498</v>
      </c>
      <c r="B31" s="65" t="s">
        <v>2499</v>
      </c>
    </row>
    <row customHeight="1" ht="11.25">
      <c r="A32" s="65" t="s">
        <v>2500</v>
      </c>
      <c r="B32" s="65" t="s">
        <v>2501</v>
      </c>
    </row>
    <row customHeight="1" ht="11.25">
      <c r="A33" s="65" t="s">
        <v>2502</v>
      </c>
      <c r="B33" s="65" t="s">
        <v>2503</v>
      </c>
    </row>
    <row customHeight="1" ht="11.25">
      <c r="A34" s="65" t="s">
        <v>2504</v>
      </c>
      <c r="B34" s="65" t="s">
        <v>2505</v>
      </c>
    </row>
    <row customHeight="1" ht="11.25">
      <c r="A35" s="65" t="s">
        <v>2506</v>
      </c>
      <c r="B35" s="65" t="s">
        <v>2507</v>
      </c>
    </row>
    <row customHeight="1" ht="11.25">
      <c r="A36" s="65" t="s">
        <v>2508</v>
      </c>
      <c r="B36" s="65" t="s">
        <v>2509</v>
      </c>
    </row>
    <row customHeight="1" ht="11.25">
      <c r="A37" s="65" t="s">
        <v>2510</v>
      </c>
      <c r="B37" s="65" t="s">
        <v>2511</v>
      </c>
    </row>
    <row customHeight="1" ht="11.25">
      <c r="A38" s="65" t="s">
        <v>2512</v>
      </c>
      <c r="B38" s="65" t="s">
        <v>2513</v>
      </c>
    </row>
    <row customHeight="1" ht="11.25">
      <c r="A39" s="65" t="s">
        <v>2514</v>
      </c>
      <c r="B39" s="65" t="s">
        <v>2515</v>
      </c>
    </row>
    <row customHeight="1" ht="11.25">
      <c r="A40" s="65" t="s">
        <v>2516</v>
      </c>
      <c r="B40" s="65" t="s">
        <v>2517</v>
      </c>
    </row>
    <row customHeight="1" ht="11.25">
      <c r="A41" s="65" t="s">
        <v>2518</v>
      </c>
      <c r="B41" s="65" t="s">
        <v>2519</v>
      </c>
    </row>
    <row customHeight="1" ht="11.25">
      <c r="A42" s="65" t="s">
        <v>2520</v>
      </c>
      <c r="B42" s="65" t="s">
        <v>2521</v>
      </c>
    </row>
    <row customHeight="1" ht="11.25">
      <c r="A43" s="65" t="s">
        <v>2522</v>
      </c>
      <c r="B43" s="65" t="s">
        <v>2523</v>
      </c>
    </row>
    <row customHeight="1" ht="11.25">
      <c r="A44" s="65" t="s">
        <v>2524</v>
      </c>
      <c r="B44" s="65" t="s">
        <v>2525</v>
      </c>
    </row>
    <row customHeight="1" ht="11.25">
      <c r="A45" s="65" t="s">
        <v>2526</v>
      </c>
      <c r="B45" s="65" t="s">
        <v>2527</v>
      </c>
    </row>
    <row customHeight="1" ht="11.25">
      <c r="A46" s="65" t="s">
        <v>2528</v>
      </c>
      <c r="B46" s="65" t="s">
        <v>2529</v>
      </c>
    </row>
    <row customHeight="1" ht="11.25">
      <c r="A47" s="65" t="s">
        <v>2530</v>
      </c>
      <c r="B47" s="65" t="s">
        <v>2531</v>
      </c>
    </row>
    <row customHeight="1" ht="11.25">
      <c r="A48" s="65" t="s">
        <v>2532</v>
      </c>
      <c r="B48" s="65" t="s">
        <v>2533</v>
      </c>
    </row>
    <row customHeight="1" ht="11.25">
      <c r="A49" s="65" t="s">
        <v>2534</v>
      </c>
      <c r="B49" s="65" t="s">
        <v>2535</v>
      </c>
    </row>
    <row customHeight="1" ht="11.25">
      <c r="A50" s="65" t="s">
        <v>2536</v>
      </c>
      <c r="B50" s="65" t="s">
        <v>2537</v>
      </c>
    </row>
    <row customHeight="1" ht="11.25">
      <c r="A51" s="65" t="s">
        <v>2538</v>
      </c>
      <c r="B51" s="65" t="s">
        <v>2539</v>
      </c>
    </row>
    <row customHeight="1" ht="11.25">
      <c r="A52" s="65" t="s">
        <v>2540</v>
      </c>
      <c r="B52" s="65" t="s">
        <v>2541</v>
      </c>
    </row>
    <row customHeight="1" ht="11.25">
      <c r="A53" s="65" t="s">
        <v>2542</v>
      </c>
      <c r="B53" s="65" t="s">
        <v>2543</v>
      </c>
    </row>
    <row customHeight="1" ht="11.25">
      <c r="A54" s="65" t="s">
        <v>2544</v>
      </c>
      <c r="B54" s="65" t="s">
        <v>2545</v>
      </c>
    </row>
    <row customHeight="1" ht="11.25">
      <c r="A55" s="65" t="s">
        <v>2546</v>
      </c>
      <c r="B55" s="65" t="s">
        <v>2547</v>
      </c>
    </row>
    <row customHeight="1" ht="11.25">
      <c r="A56" s="65" t="s">
        <v>2548</v>
      </c>
      <c r="B56" s="65" t="s">
        <v>2549</v>
      </c>
    </row>
    <row customHeight="1" ht="11.25">
      <c r="A57" s="65" t="s">
        <v>2550</v>
      </c>
      <c r="B57" s="65" t="s">
        <v>2551</v>
      </c>
    </row>
    <row customHeight="1" ht="11.25">
      <c r="A58" s="65" t="s">
        <v>2552</v>
      </c>
      <c r="B58" s="65" t="s">
        <v>2553</v>
      </c>
    </row>
    <row customHeight="1" ht="11.25">
      <c r="A59" s="65" t="s">
        <v>2554</v>
      </c>
      <c r="B59" s="65" t="s">
        <v>2555</v>
      </c>
    </row>
    <row customHeight="1" ht="11.25">
      <c r="A60" s="65" t="s">
        <v>2556</v>
      </c>
      <c r="B60" s="65" t="s">
        <v>2557</v>
      </c>
    </row>
    <row customHeight="1" ht="11.25">
      <c r="A61" s="65"/>
      <c r="B61" s="65" t="s">
        <v>2558</v>
      </c>
    </row>
    <row customHeight="1" ht="11.25">
      <c r="A62" s="65"/>
      <c r="B62" s="65" t="s">
        <v>2559</v>
      </c>
    </row>
    <row customHeight="1" ht="11.25">
      <c r="A63" s="65"/>
      <c r="B63" s="65" t="s">
        <v>2560</v>
      </c>
    </row>
    <row customHeight="1" ht="11.25">
      <c r="A64" s="65"/>
      <c r="B64" s="65" t="s">
        <v>2561</v>
      </c>
    </row>
    <row customHeight="1" ht="11.25">
      <c r="A65" s="65"/>
      <c r="B65" s="65" t="s">
        <v>2562</v>
      </c>
    </row>
    <row customHeight="1" ht="11.25">
      <c r="A66" s="65"/>
      <c r="B66" s="65" t="s">
        <v>2563</v>
      </c>
    </row>
    <row customHeight="1" ht="11.25">
      <c r="A67" s="65"/>
      <c r="B67" s="65" t="s">
        <v>2564</v>
      </c>
    </row>
    <row customHeight="1" ht="11.25">
      <c r="A68" s="65"/>
      <c r="B68" s="65" t="s">
        <v>2565</v>
      </c>
    </row>
    <row customHeight="1" ht="11.25">
      <c r="A69" s="65"/>
      <c r="B69" s="65" t="s">
        <v>2566</v>
      </c>
    </row>
    <row customHeight="1" ht="11.25">
      <c r="A70" s="65"/>
      <c r="B70" s="65" t="s">
        <v>2567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DF24-26AF-E99E-1888-0.F564F0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2568</v>
      </c>
    </row>
    <row customHeight="1" ht="90">
      <c r="B2" s="95" t="s">
        <v>2569</v>
      </c>
    </row>
    <row customHeight="1" ht="67.5">
      <c r="B3" s="95" t="s">
        <v>2570</v>
      </c>
    </row>
    <row customHeight="1" ht="33.75">
      <c r="B4" s="95" t="s">
        <v>2571</v>
      </c>
    </row>
    <row customHeight="1" ht="11.25">
      <c r="B5" s="95" t="s">
        <v>2572</v>
      </c>
    </row>
    <row customHeight="1" ht="22.5">
      <c r="B6" s="95" t="s">
        <v>2573</v>
      </c>
    </row>
    <row customHeight="1" ht="22.5">
      <c r="B7" s="95" t="s">
        <v>2574</v>
      </c>
    </row>
    <row customHeight="1" ht="22.5">
      <c r="B8" s="95" t="s">
        <v>2575</v>
      </c>
    </row>
    <row customHeight="1" ht="22.5">
      <c r="B9" s="95" t="s">
        <v>2576</v>
      </c>
    </row>
    <row customHeight="1" ht="56.25">
      <c r="B10" s="95" t="s">
        <v>2577</v>
      </c>
    </row>
    <row customHeight="1" ht="12.75">
      <c r="B11" s="160" t="s">
        <v>2578</v>
      </c>
    </row>
    <row customHeight="1" ht="11.25">
      <c r="B12" s="94" t="s">
        <v>2579</v>
      </c>
    </row>
    <row customHeight="1" ht="22.5">
      <c r="B13" s="95" t="s">
        <v>2580</v>
      </c>
    </row>
    <row customHeight="1" ht="67.5">
      <c r="B14" s="95" t="s">
        <v>2581</v>
      </c>
    </row>
    <row customHeight="1" ht="22.5">
      <c r="B15" s="95" t="s">
        <v>2582</v>
      </c>
    </row>
    <row customHeight="1" ht="11.25">
      <c r="B16" s="94" t="s">
        <v>2583</v>
      </c>
      <c r="D16" s="101"/>
    </row>
    <row customHeight="1" ht="33.75">
      <c r="B17" s="95" t="s">
        <v>2584</v>
      </c>
    </row>
    <row customHeight="1" ht="33.75">
      <c r="B18" s="95" t="s">
        <v>2585</v>
      </c>
    </row>
    <row customHeight="1" ht="11.25">
      <c r="B19" s="95" t="s">
        <v>2586</v>
      </c>
    </row>
    <row customHeight="1" ht="33.75">
      <c r="B20" s="95" t="s">
        <v>2587</v>
      </c>
    </row>
    <row customHeight="1" ht="11.25">
      <c r="B21" s="94" t="s">
        <v>2588</v>
      </c>
    </row>
    <row customHeight="1" ht="11.25">
      <c r="B22" s="95" t="s">
        <v>2589</v>
      </c>
    </row>
    <row r="24" customHeight="1" ht="22.5">
      <c r="B24" s="162" t="s">
        <v>2590</v>
      </c>
    </row>
    <row r="26" customHeight="1" ht="11.25">
      <c r="B26" s="94" t="s">
        <v>2591</v>
      </c>
    </row>
    <row customHeight="1" ht="22.5">
      <c r="B27" s="161" t="s">
        <v>396</v>
      </c>
    </row>
    <row customHeight="1" ht="56.25">
      <c r="B28" s="161" t="s">
        <v>2592</v>
      </c>
    </row>
    <row customHeight="1" ht="11.25">
      <c r="B29" s="211" t="s">
        <v>2593</v>
      </c>
    </row>
    <row customHeight="1" ht="22.5">
      <c r="B30" s="161" t="s">
        <v>2594</v>
      </c>
    </row>
    <row r="32" customHeight="1" ht="11.25">
      <c r="A32" s="189"/>
      <c r="B32" s="190" t="s">
        <v>2595</v>
      </c>
    </row>
    <row customHeight="1" ht="14.25">
      <c r="A33" s="191">
        <v>1</v>
      </c>
      <c r="B33" s="192" t="s">
        <v>2596</v>
      </c>
    </row>
    <row customHeight="1" ht="14.25">
      <c r="A34" s="191">
        <v>2</v>
      </c>
      <c r="B34" s="192" t="s">
        <v>2597</v>
      </c>
    </row>
    <row customHeight="1" ht="11.25">
      <c r="B35" s="190" t="s">
        <v>2598</v>
      </c>
    </row>
    <row customHeight="1" ht="11.25">
      <c r="B36" s="192" t="s">
        <v>2599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2EC02-8CBE-166A-60A9-0.B77397C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110</v>
      </c>
      <c r="E2" s="2236"/>
      <c r="F2" s="1626"/>
      <c r="G2" s="1621" t="s">
        <v>110</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300</v>
      </c>
      <c r="E10" s="2220"/>
      <c r="F10" s="2220"/>
      <c r="G10" s="2220"/>
      <c r="H10" s="2220"/>
      <c r="I10" s="2220"/>
      <c r="J10" s="2224" t="s">
        <v>301</v>
      </c>
      <c r="V10" s="1608">
        <v>14</v>
      </c>
    </row>
    <row customHeight="1" ht="27.299999999999997">
      <c r="C11" s="1517"/>
      <c r="D11" s="2128" t="s">
        <v>88</v>
      </c>
      <c r="E11" s="2224" t="s">
        <v>106</v>
      </c>
      <c r="F11" s="2193" t="s">
        <v>88</v>
      </c>
      <c r="G11" s="2194"/>
      <c r="H11" s="2176" t="s">
        <v>385</v>
      </c>
      <c r="I11" s="2176" t="s">
        <v>386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387</v>
      </c>
      <c r="K14" s="1608"/>
      <c r="R14" s="501" t="s">
        <v>381</v>
      </c>
      <c r="S14" s="501" t="s">
        <v>381</v>
      </c>
      <c r="V14" s="1608">
        <v>14</v>
      </c>
    </row>
    <row customHeight="1" ht="14.699999999999998">
      <c r="A15" s="1608"/>
      <c r="C15" s="1517"/>
      <c r="D15" s="2235"/>
      <c r="E15" s="2237"/>
      <c r="F15" s="406"/>
      <c r="G15" s="870"/>
      <c r="H15" s="870" t="s">
        <v>383</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