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<sst xmlns="http://schemas.openxmlformats.org/spreadsheetml/2006/main" count="9533" uniqueCount="2603">
  <si>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</si>
  <si>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</si>
  <si>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</si>
  <si>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</si>
  <si>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</si>
  <si>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</si>
  <si>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</si>
  <si>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</si>
  <si>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</si>
  <si>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</si>
  <si>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</si>
  <si>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</si>
  <si>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</si>
  <si>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</si>
  <si>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</si>
  <si>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</si>
  <si>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</si>
  <si>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</si>
  <si>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</si>
  <si>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</si>
  <si>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</si>
  <si>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</si>
  <si>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</si>
  <si>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</si>
  <si>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</si>
  <si>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</si>
  <si>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</si>
  <si>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</si>
  <si>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</si>
  <si>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</si>
  <si>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</si>
  <si>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</si>
  <si>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</si>
  <si>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</si>
  <si>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</si>
  <si>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</si>
  <si>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</si>
  <si>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</si>
  <si>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</si>
  <si>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</si>
  <si>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</si>
  <si>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б/н</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</si>
  <si>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</si>
  <si>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</si>
  <si>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</si>
  <si>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658</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</si>
  <si>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</si>
  <si>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</si>
  <si>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</si>
  <si>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</si>
  <si>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</si>
  <si>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</si>
  <si>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</si>
  <si>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</si>
  <si>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</si>
  <si>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</si>
  <si>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</si>
  <si>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</si>
  <si>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</si>
  <si>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</si>
  <si>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</si>
  <si>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</si>
  <si>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</si>
  <si>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</si>
  <si>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</si>
  <si>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</si>
  <si>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</si>
  <si>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</si>
  <si>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</si>
  <si>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</si>
  <si>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зд.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</si>
  <si>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</si>
  <si>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</si>
  <si>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</si>
  <si>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</si>
  <si>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</si>
  <si>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</si>
  <si>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</si>
  <si>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</si>
  <si>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</si>
  <si>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</si>
  <si>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</si>
  <si>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</si>
  <si>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</si>
  <si>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</si>
  <si>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</si>
  <si>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</si>
  <si>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</si>
  <si>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</si>
  <si>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</si>
  <si>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</si>
  <si>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</si>
  <si>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</si>
  <si>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</si>
  <si>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</si>
  <si>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</si>
  <si>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</si>
  <si>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</si>
  <si>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</si>
  <si>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</si>
  <si>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</si>
  <si>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</si>
  <si>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</si>
  <si>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</si>
  <si>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</si>
  <si>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</si>
  <si>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</si>
  <si>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</si>
  <si>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</si>
  <si>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</si>
  <si>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</si>
  <si>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</si>
  <si>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</si>
  <si>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</si>
  <si>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</si>
  <si>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</si>
  <si>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</si>
  <si>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</si>
  <si>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</si>
  <si>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</si>
  <si>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</si>
  <si>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</si>
  <si>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</si>
  <si>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</si>
  <si>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</si>
  <si>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</si>
  <si>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</si>
  <si>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</si>
  <si>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</si>
  <si>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</si>
  <si>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</si>
  <si>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</si>
  <si>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</si>
  <si>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</si>
  <si>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</si>
  <si>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</si>
  <si>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</si>
  <si>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</si>
  <si>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</si>
  <si>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</si>
  <si>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</si>
  <si>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</si>
  <si>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</si>
  <si>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</si>
  <si>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</si>
  <si>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</si>
  <si>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</si>
  <si>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</si>
  <si>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</si>
  <si>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</si>
  <si>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</si>
  <si>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</si>
  <si>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</si>
  <si>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</si>
  <si>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</si>
  <si>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</si>
  <si>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</si>
  <si>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</si>
  <si>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</si>
  <si>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</si>
  <si>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</si>
  <si>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</si>
  <si>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</si>
  <si>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</si>
  <si>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</si>
  <si>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</si>
  <si>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</si>
  <si>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</si>
  <si>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</si>
  <si>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</si>
  <si>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</si>
  <si>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</si>
  <si>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</si>
  <si>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</si>
  <si>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</si>
  <si>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</si>
  <si>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</si>
  <si>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</si>
  <si>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</si>
  <si>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</si>
  <si>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</si>
  <si>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</si>
  <si>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</si>
  <si>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</si>
  <si>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</si>
  <si>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</si>
  <si>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</si>
  <si>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</si>
  <si>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</si>
  <si>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</si>
  <si>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</si>
  <si>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</si>
  <si>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</si>
  <si>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</si>
  <si>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</si>
  <si>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</si>
  <si>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</si>
  <si>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</si>
  <si>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</si>
  <si>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</si>
  <si>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</si>
  <si>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</si>
  <si>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</si>
  <si>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</si>
  <si>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</si>
  <si>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</si>
  <si>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</si>
  <si>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</si>
  <si>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</si>
  <si>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</si>
  <si>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</si>
  <si>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</si>
  <si>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</si>
  <si>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</si>
  <si>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</si>
  <si>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</si>
  <si>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</si>
  <si>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</si>
  <si>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</si>
  <si>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</si>
  <si>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</si>
  <si>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</si>
  <si>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</si>
  <si>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</si>
  <si>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</si>
  <si>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</si>
  <si>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</si>
  <si>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</si>
  <si>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</si>
  <si>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</si>
  <si>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</si>
  <si>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</si>
  <si>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</si>
  <si>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</si>
  <si>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</si>
  <si>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</si>
  <si>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</si>
  <si>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</si>
  <si>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</si>
  <si>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</si>
  <si>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</si>
  <si>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</si>
  <si>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</si>
  <si>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</si>
  <si>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</si>
  <si>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</si>
  <si>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</si>
  <si>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</si>
  <si>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</si>
  <si>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</si>
  <si>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</si>
  <si>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</si>
  <si>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</si>
  <si>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</si>
  <si>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</si>
  <si>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</si>
  <si>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</si>
  <si>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</si>
  <si>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</si>
  <si>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</si>
  <si>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</si>
  <si>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</si>
  <si>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</si>
  <si>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</si>
  <si>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</si>
  <si>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</si>
  <si>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</si>
  <si>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</si>
  <si>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</si>
  <si>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</si>
  <si>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</si>
  <si>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</si>
  <si>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</si>
  <si>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</si>
  <si>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</si>
  <si>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</si>
  <si>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</si>
  <si>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</si>
  <si>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</si>
  <si>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</si>
  <si>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</si>
  <si>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</si>
  <si>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</si>
  <si>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</si>
  <si>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</si>
  <si>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</si>
  <si>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</si>
  <si>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</si>
  <si>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</si>
  <si>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</si>
  <si>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</si>
  <si>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</si>
  <si>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</si>
  <si>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</si>
  <si>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</si>
  <si>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</si>
  <si>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</si>
  <si>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</si>
  <si>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</si>
  <si>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</si>
  <si>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</si>
  <si>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</si>
  <si>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</si>
  <si>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</si>
  <si>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</si>
  <si>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</si>
  <si>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</si>
  <si>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</si>
  <si>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</si>
  <si>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</si>
  <si>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</si>
  <si>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</si>
  <si>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</si>
  <si>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</si>
  <si>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</si>
  <si>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</si>
  <si>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</si>
  <si>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</si>
  <si>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</si>
  <si>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</si>
  <si>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</si>
  <si>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</si>
  <si>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</si>
  <si>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</si>
  <si>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</si>
  <si>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</si>
  <si>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</si>
  <si>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</si>
  <si>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</si>
  <si>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</si>
  <si>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</si>
  <si>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</si>
  <si>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</si>
  <si>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</si>
  <si>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</si>
  <si>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</si>
  <si>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</si>
  <si>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</si>
  <si>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</si>
  <si>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</si>
  <si>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</si>
  <si>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</si>
  <si>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</si>
  <si>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</si>
  <si>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</si>
  <si>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</si>
  <si>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</si>
  <si>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</si>
  <si>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</si>
  <si>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</si>
  <si>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</si>
  <si>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</si>
  <si>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</si>
  <si>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</si>
  <si>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</si>
  <si>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</si>
  <si>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</si>
  <si>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</si>
  <si>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</si>
  <si>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</si>
  <si>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</si>
  <si>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</si>
  <si>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</si>
  <si>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</si>
  <si>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</si>
  <si>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</si>
  <si>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</si>
  <si>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</si>
  <si>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</si>
  <si>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</si>
  <si>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</si>
  <si>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</si>
  <si>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</si>
  <si>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</si>
  <si>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</si>
  <si>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</si>
  <si>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</si>
  <si>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</si>
  <si>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</si>
  <si>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</si>
  <si>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</si>
  <si>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</si>
  <si>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</si>
  <si>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</si>
  <si>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</si>
  <si>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</si>
  <si>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</si>
  <si>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</si>
  <si>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</si>
  <si>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</si>
  <si>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</si>
  <si>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</si>
  <si>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</si>
  <si>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</si>
  <si>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</si>
  <si>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</si>
  <si>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</si>
  <si>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</si>
  <si>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</si>
  <si>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</si>
  <si>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</si>
  <si>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</si>
  <si>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</si>
  <si>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</si>
  <si>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</si>
  <si>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</si>
  <si>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</si>
  <si>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</si>
  <si>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</si>
  <si>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</si>
  <si>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</si>
  <si>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</si>
  <si>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</si>
  <si>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</si>
  <si>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</si>
  <si>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</si>
  <si>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</si>
  <si>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</si>
  <si>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</si>
  <si>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</si>
  <si>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</si>
  <si>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</si>
  <si>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</si>
  <si>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</si>
  <si>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</si>
  <si>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</si>
  <si>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</si>
  <si>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</si>
  <si>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</si>
  <si>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</si>
  <si>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</si>
  <si>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</si>
  <si>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</si>
  <si>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</si>
  <si>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</si>
  <si>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</si>
  <si>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</si>
  <si>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</si>
  <si>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</si>
  <si>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</si>
  <si>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</si>
  <si>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</si>
  <si>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</si>
  <si>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</si>
  <si>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</si>
  <si>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</si>
  <si>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</si>
  <si>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</si>
  <si>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</si>
  <si>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</si>
  <si>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</si>
  <si>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</si>
  <si>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</si>
  <si>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</si>
  <si>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</si>
  <si>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</si>
  <si>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</si>
  <si>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</si>
  <si>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</si>
  <si>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</si>
  <si>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</si>
  <si>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</si>
  <si>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</si>
  <si>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</si>
  <si>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</si>
  <si>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</si>
  <si>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</si>
  <si>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</si>
  <si>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</si>
  <si>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</si>
  <si>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</si>
  <si>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</si>
  <si>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</si>
  <si>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</si>
  <si>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</si>
  <si>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</si>
  <si>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</si>
  <si>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</si>
  <si>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</si>
  <si>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</si>
  <si>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</si>
  <si>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</si>
  <si>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</si>
  <si>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</si>
  <si>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</si>
  <si>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</si>
  <si>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</si>
  <si>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</si>
  <si>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</si>
  <si>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</si>
  <si>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</si>
  <si>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</si>
  <si>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</si>
  <si>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</si>
  <si>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</si>
  <si>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</si>
  <si>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</si>
  <si>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</si>
  <si>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</si>
  <si>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</si>
  <si>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</si>
  <si>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</si>
  <si>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</si>
  <si>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</si>
  <si>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</si>
  <si>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</si>
  <si>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</si>
  <si>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</si>
  <si>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</si>
  <si>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</si>
  <si>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</si>
  <si>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</si>
  <si>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</si>
  <si>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</si>
  <si>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</si>
  <si>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</si>
  <si>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</si>
  <si>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</si>
  <si>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</si>
  <si>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</si>
  <si>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</si>
  <si>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</si>
  <si>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</si>
  <si>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</si>
  <si>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</si>
  <si>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</si>
  <si>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</si>
  <si>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</si>
  <si>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</si>
  <si>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</si>
  <si>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</si>
  <si>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</si>
  <si>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</si>
  <si>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</si>
  <si>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</si>
  <si>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</si>
  <si>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</si>
  <si>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</si>
  <si>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</si>
  <si>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</si>
  <si>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</si>
  <si>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</si>
  <si>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</si>
  <si>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</si>
  <si>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</si>
  <si>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</si>
  <si>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</si>
  <si>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</si>
  <si>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</si>
  <si>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</si>
  <si>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</si>
  <si>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</si>
  <si>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</si>
  <si>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</si>
  <si>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</si>
  <si>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</si>
  <si>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</si>
  <si>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</si>
  <si>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</si>
  <si>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</si>
  <si>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</si>
  <si>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</si>
  <si>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</si>
  <si>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</si>
  <si>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</si>
  <si>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</si>
  <si>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</si>
  <si>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</si>
  <si>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</si>
  <si>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</si>
  <si>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</si>
  <si>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</si>
  <si>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</si>
  <si>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</si>
  <si>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</si>
  <si>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</si>
  <si>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</si>
  <si>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</si>
  <si>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</si>
  <si>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</si>
  <si>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</si>
  <si>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</si>
  <si>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</si>
  <si>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</si>
  <si>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</si>
  <si>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</si>
  <si>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</si>
  <si>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</si>
  <si>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</si>
  <si>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</si>
  <si>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</si>
  <si>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</si>
  <si>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</si>
  <si>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</si>
  <si>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</si>
  <si>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</si>
  <si>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</si>
  <si>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</si>
  <si>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</si>
  <si>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</si>
  <si>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</si>
  <si>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</si>
  <si>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</si>
  <si>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</si>
  <si>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</si>
  <si>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</si>
  <si>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</si>
  <si>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</si>
  <si>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</si>
  <si>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</si>
  <si>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</si>
  <si>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</si>
  <si>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</si>
  <si>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</si>
  <si>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</si>
  <si>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</si>
  <si>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</si>
  <si>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</si>
  <si>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</si>
  <si>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</si>
  <si>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</si>
  <si>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</si>
  <si>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</si>
  <si>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</si>
  <si>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</si>
  <si>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</si>
  <si>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</si>
  <si>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</si>
  <si>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</si>
  <si>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</si>
  <si>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</si>
  <si>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</si>
  <si>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</si>
  <si>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</si>
  <si>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</si>
  <si>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</si>
  <si>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</si>
  <si>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</si>
  <si>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</si>
  <si>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</si>
  <si>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</si>
  <si>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</si>
  <si>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</si>
  <si>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</si>
  <si>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</si>
  <si>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</si>
  <si>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</si>
  <si>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</si>
  <si>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</si>
  <si>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</si>
  <si>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</si>
  <si>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</si>
  <si>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</si>
  <si>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</si>
  <si>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</si>
  <si>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</si>
  <si>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</si>
  <si>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</si>
  <si>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</si>
  <si>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</si>
  <si>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</si>
  <si>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</si>
  <si>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</si>
  <si>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</si>
  <si>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</si>
  <si>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</si>
  <si>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</si>
  <si>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</si>
  <si>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</si>
  <si>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</si>
  <si>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</si>
  <si>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</si>
  <si>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</si>
  <si>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</si>
  <si>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</si>
  <si>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</si>
  <si>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</si>
  <si>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</si>
  <si>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</si>
  <si>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</si>
  <si>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</si>
  <si>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</si>
  <si>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</si>
  <si>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</si>
  <si>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</si>
  <si>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</si>
  <si>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</si>
  <si>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</si>
  <si>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</si>
  <si>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</si>
  <si>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</si>
  <si>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</si>
  <si>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</si>
  <si>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</si>
  <si>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</si>
  <si>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</si>
  <si>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</si>
  <si>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</si>
  <si>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</si>
  <si>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</si>
  <si>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</si>
  <si>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</si>
  <si>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</si>
  <si>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</si>
  <si>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</si>
  <si>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</si>
  <si>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</si>
  <si>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</si>
  <si>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</si>
  <si>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</si>
  <si>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</si>
  <si>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</si>
  <si>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</si>
  <si>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</si>
  <si>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</si>
  <si>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</si>
  <si>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</si>
  <si>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</si>
  <si>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</si>
  <si>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</si>
  <si>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</si>
  <si>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</si>
  <si>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</si>
  <si>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</si>
  <si>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</si>
  <si>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</si>
  <si>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</si>
  <si>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</si>
  <si>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</si>
  <si>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</si>
  <si>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</si>
  <si>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</si>
  <si>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</si>
  <si>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</si>
  <si>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</si>
  <si>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</si>
  <si>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</si>
  <si>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</si>
  <si>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</si>
  <si>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</si>
  <si>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</si>
  <si>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</si>
  <si>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</si>
  <si>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</si>
  <si>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</si>
  <si>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</si>
  <si>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</si>
  <si>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</si>
  <si>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</si>
  <si>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</si>
  <si>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</si>
  <si>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</si>
  <si>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</si>
  <si>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</si>
  <si>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</si>
  <si>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</si>
  <si>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</si>
  <si>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</si>
  <si>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</si>
  <si>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</si>
  <si>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</si>
  <si>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</si>
  <si>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</si>
  <si>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</si>
  <si>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</si>
  <si>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</si>
  <si>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</si>
  <si>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</si>
  <si>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</si>
  <si>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</si>
  <si>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</si>
  <si>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</si>
  <si>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</si>
  <si>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</si>
  <si>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</si>
  <si>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</si>
  <si>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</si>
  <si>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</si>
  <si>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</si>
  <si>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</si>
  <si>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</si>
  <si>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</si>
  <si>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</si>
  <si>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</si>
  <si>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</si>
  <si>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</si>
  <si>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</si>
  <si>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</si>
  <si>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</si>
  <si>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</si>
  <si>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</si>
  <si>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</si>
  <si>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</si>
  <si>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</si>
  <si>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</si>
  <si>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</si>
  <si>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</si>
  <si>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</si>
  <si>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</si>
  <si>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</si>
  <si>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</si>
  <si>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</si>
  <si>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</si>
  <si>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</si>
  <si>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</si>
  <si>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</si>
  <si>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</si>
  <si>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</si>
  <si>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</si>
  <si>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</si>
  <si>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</si>
  <si>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</si>
  <si>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</si>
  <si>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</si>
  <si>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</si>
  <si>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</si>
  <si>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</si>
  <si>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</si>
  <si>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</si>
  <si>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</si>
  <si>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</si>
  <si>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</si>
  <si>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</si>
  <si>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</si>
  <si>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</si>
  <si>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</si>
  <si>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</si>
  <si>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</si>
  <si>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</si>
  <si>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</si>
  <si>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</si>
  <si>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</si>
  <si>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</si>
  <si>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</si>
  <si>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</si>
  <si>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</si>
  <si>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</si>
  <si>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</si>
  <si>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</si>
  <si>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</si>
  <si>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</si>
  <si>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</si>
  <si>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</si>
  <si>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</si>
  <si>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</si>
  <si>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</si>
  <si>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</si>
  <si>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</si>
  <si>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</si>
  <si>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</si>
  <si>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</si>
  <si>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</si>
  <si>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</si>
  <si>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</si>
  <si>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</si>
  <si>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</si>
  <si>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</si>
  <si>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</si>
  <si>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</si>
  <si>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</si>
  <si>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</si>
  <si>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</si>
  <si>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</si>
  <si>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</si>
  <si>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</si>
  <si>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</si>
  <si>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</si>
  <si>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</si>
  <si>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</si>
  <si>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</si>
  <si>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</si>
  <si>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</si>
  <si>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</si>
  <si>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</si>
  <si>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</si>
  <si>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</si>
  <si>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</si>
  <si>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</si>
  <si>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</si>
  <si>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</si>
  <si>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</si>
  <si>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</si>
  <si>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</si>
  <si>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</si>
  <si>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</si>
  <si>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</si>
  <si>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</si>
  <si>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</si>
  <si>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</si>
  <si>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</si>
  <si>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</si>
  <si>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</si>
  <si>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</si>
  <si>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</si>
  <si>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</si>
  <si>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</si>
  <si>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</si>
  <si>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</si>
  <si>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</si>
  <si>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</si>
  <si>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</si>
  <si>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</si>
  <si>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</si>
  <si>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</si>
  <si>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</si>
  <si>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</si>
  <si>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</si>
  <si>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</si>
  <si>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</si>
  <si>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</si>
  <si>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</si>
  <si>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</si>
  <si>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</si>
  <si>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</si>
  <si>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</si>
  <si>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</si>
  <si>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</si>
  <si>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</si>
  <si>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</si>
  <si>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</si>
  <si>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</si>
  <si>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</si>
  <si>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</si>
  <si>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</si>
  <si>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</si>
  <si>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</si>
  <si>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</si>
  <si>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</si>
  <si>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</si>
  <si>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</si>
  <si>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</si>
  <si>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</si>
  <si>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</si>
  <si>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</si>
  <si>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</si>
  <si>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</si>
  <si>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</si>
  <si>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</si>
  <si>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</si>
  <si>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</si>
  <si>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</si>
  <si>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</si>
  <si>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</si>
  <si>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</si>
  <si>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</si>
  <si>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</si>
  <si>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</si>
  <si>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</si>
  <si>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</si>
  <si>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</si>
  <si>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</si>
  <si>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</si>
  <si>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</si>
  <si>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</si>
  <si>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</si>
  <si>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</si>
  <si>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</si>
  <si>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</si>
  <si>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</si>
  <si>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</si>
  <si>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</si>
  <si>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</si>
  <si>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</si>
  <si>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</si>
  <si>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</si>
  <si>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</si>
  <si>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</si>
  <si>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</si>
  <si>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</si>
  <si>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</si>
  <si>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</si>
  <si>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</si>
  <si>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</si>
  <si>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</si>
  <si>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</si>
  <si>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</si>
  <si>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</si>
  <si>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</si>
  <si>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</si>
  <si>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</si>
  <si>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</si>
  <si>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</si>
  <si>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</si>
  <si>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</si>
  <si>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</si>
  <si>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</si>
  <si>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</si>
  <si>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</si>
  <si>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</si>
  <si>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</si>
  <si>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</si>
  <si>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</si>
  <si>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</si>
  <si>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</si>
  <si>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</si>
  <si>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</si>
  <si>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</si>
  <si>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</si>
  <si>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</si>
  <si>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</si>
  <si>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</si>
  <si>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</si>
  <si>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</si>
  <si>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</si>
  <si>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</si>
  <si>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</si>
  <si>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</si>
  <si>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</si>
  <si>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</si>
  <si>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</si>
  <si>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</si>
  <si>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</si>
  <si>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</si>
  <si>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</si>
  <si>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</si>
  <si>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</si>
  <si>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</si>
  <si>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</si>
  <si>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</si>
  <si>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</si>
  <si>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</si>
  <si>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</si>
  <si>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</si>
  <si>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</si>
  <si>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</si>
  <si>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</si>
  <si>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</si>
  <si>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</si>
  <si>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</si>
  <si>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</si>
  <si>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</si>
  <si>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</si>
  <si>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</si>
  <si>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</si>
  <si>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</si>
  <si>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</si>
  <si>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</si>
  <si>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</si>
  <si>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</si>
  <si>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</si>
  <si>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</si>
  <si>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</si>
  <si>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</si>
  <si>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</si>
  <si>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</si>
  <si>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</si>
  <si>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</si>
  <si>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</si>
  <si>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</si>
  <si>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</si>
  <si>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</si>
  <si>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</si>
  <si>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</si>
  <si>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</si>
  <si>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</si>
  <si>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</si>
  <si>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</si>
  <si>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</si>
  <si>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</si>
  <si>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</si>
  <si>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</si>
  <si>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</si>
  <si>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</si>
  <si>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</si>
  <si>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</si>
  <si>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</si>
  <si>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</si>
  <si>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</si>
  <si>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</si>
  <si>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</si>
  <si>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</si>
  <si>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</si>
  <si>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</si>
  <si>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</si>
  <si>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</si>
  <si>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</si>
  <si>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</si>
  <si>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</si>
  <si>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</si>
  <si>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</si>
  <si>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</si>
  <si>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</si>
  <si>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</si>
  <si>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</si>
  <si>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</si>
  <si>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</si>
  <si>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</si>
  <si>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</si>
  <si>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</si>
  <si>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</si>
  <si>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</si>
  <si>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</si>
  <si>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</si>
  <si>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</si>
  <si>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</si>
  <si>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</si>
  <si>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</si>
  <si>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</si>
  <si>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</si>
  <si>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</si>
  <si>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</si>
  <si>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</si>
  <si>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</si>
  <si>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</si>
  <si>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</si>
  <si>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</si>
  <si>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</si>
  <si>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</si>
  <si>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</si>
  <si>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</si>
  <si>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</si>
  <si>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</si>
  <si>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</si>
  <si>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</si>
  <si>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</si>
  <si>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</si>
  <si>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</si>
  <si>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</si>
  <si>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</si>
  <si>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</si>
  <si>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</si>
  <si>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</si>
  <si>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</si>
  <si>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</si>
  <si>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</si>
  <si>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</si>
  <si>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</si>
  <si>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</si>
  <si>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</si>
  <si>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</si>
  <si>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</si>
  <si>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</si>
  <si>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</si>
  <si>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</si>
  <si>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</si>
  <si>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</si>
  <si>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</si>
  <si>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</si>
  <si>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</si>
  <si>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</si>
  <si>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</si>
  <si>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</si>
  <si>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</si>
  <si>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</si>
  <si>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</si>
  <si>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</si>
  <si>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</si>
  <si>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</si>
  <si>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</si>
  <si>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</si>
  <si>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</si>
  <si>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</si>
  <si>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</si>
  <si>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</si>
  <si>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https://portal.eias.ru/Portal/DownloadPage.aspx?type=12&amp;guid=ce980002-e536-45a3-ad51-c5ea31b67b6d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</si>
  <si>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</si>
  <si>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</si>
  <si>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</si>
  <si>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 о закупках товаров,работ,услуг для нужд ИМУП "Посжилкомсервис"</t>
  </si>
  <si>
    <t>https://zakupki.gov.ru/epz/main/public/siteMap.html</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</si>
  <si>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</si>
  <si>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</si>
  <si>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https://zakupki.gov.ru/epz/orderclause/search/results.html?searchString=2983013920&amp;morphology=on&amp;search-filter=Дате+размещения&amp;sortBy=UPDATE_DATE&amp;pageNumber=1&amp;sortDirection=false&amp;recordsPerPage=_10&amp;showLotsInfoHidden=false</t>
  </si>
  <si>
    <t>План закупок товаров, работ, услуг для обеспечения нужд ИМУП "ПЖКС"</t>
  </si>
  <si>
    <t>https://zakupki.gov.ru/epz/orderplan/search/results.html?searchString=2983013920&amp;morphology=on&amp;search-filter=Дате+размещения&amp;structuredCheckBox=on&amp;structured=true&amp;notStructured=false&amp;fz44=on&amp;actualPeriodRangeYearFrom=2020&amp;sortBy=BY_MODIFY_DATE&amp;pageNumber=1&amp;sortDirection=false&amp;recordsPerPage=_10&amp;showLotsInfoHidden=false&amp;searchType=false</t>
  </si>
  <si>
    <t>Сведения о результатах проведения закупок</t>
  </si>
  <si>
    <t>https://zakupki.gov.ru/epz/order/extendedsearch/results.html?searchString=2983013920&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</si>
  <si>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</si>
  <si>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</si>
  <si>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</si>
  <si>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</si>
  <si>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</si>
  <si>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</si>
  <si>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</si>
  <si>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</si>
  <si>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</si>
  <si>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</si>
  <si>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</si>
  <si>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</si>
  <si>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</si>
  <si>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</si>
  <si>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</si>
  <si>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</si>
  <si>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</si>
  <si>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</si>
  <si>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</si>
  <si>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</si>
  <si>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</si>
  <si>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</si>
  <si>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</si>
  <si>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</si>
  <si>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</si>
  <si>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</si>
  <si>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</si>
  <si>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</si>
  <si>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</si>
  <si>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</si>
  <si>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</si>
  <si>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</si>
  <si>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</si>
  <si>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</si>
  <si>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</si>
  <si>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</si>
  <si>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</si>
  <si>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</si>
  <si>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</si>
  <si>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</si>
  <si>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</si>
  <si>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</si>
  <si>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</si>
  <si>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</si>
  <si>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</si>
  <si>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</si>
  <si>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</si>
  <si>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</si>
  <si>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</si>
  <si>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</si>
  <si>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</si>
  <si>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</si>
  <si>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</si>
  <si>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</si>
  <si>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</si>
  <si>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</si>
  <si>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</si>
  <si>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</si>
  <si>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</si>
  <si>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</si>
  <si>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</si>
  <si>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</si>
  <si>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</si>
  <si>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</si>
  <si>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</si>
  <si>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</si>
  <si>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</si>
  <si>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</si>
  <si>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</si>
  <si>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</si>
  <si>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</si>
  <si>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</si>
  <si>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</si>
  <si>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</si>
  <si>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</si>
  <si>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</si>
  <si>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</si>
  <si>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</si>
  <si>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</si>
  <si>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</si>
  <si>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</si>
  <si>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</si>
  <si>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</si>
  <si>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</si>
  <si>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</si>
  <si>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</si>
  <si>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</si>
  <si>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</si>
  <si>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</si>
  <si>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</si>
  <si>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</si>
  <si>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</si>
  <si>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</si>
  <si>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</si>
  <si>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</si>
  <si>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</si>
  <si>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</si>
  <si>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</si>
  <si>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</si>
  <si>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</si>
  <si>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</si>
  <si>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</si>
  <si>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</si>
  <si>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</si>
  <si>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</si>
  <si>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</si>
  <si>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</si>
  <si>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</si>
  <si>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</si>
  <si>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</si>
  <si>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</si>
  <si>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</si>
  <si>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</si>
  <si>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</si>
  <si>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</si>
  <si>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</si>
  <si>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</si>
  <si>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</si>
  <si>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</si>
  <si>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</si>
  <si>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</si>
  <si>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</si>
  <si>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</si>
  <si>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</si>
  <si>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</si>
  <si>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</si>
  <si>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</si>
  <si>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</si>
  <si>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</si>
  <si>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</si>
  <si>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</si>
  <si>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</si>
  <si>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</si>
  <si>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</si>
  <si>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</si>
  <si>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</si>
  <si>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</si>
  <si>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</si>
  <si>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</si>
  <si>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</si>
  <si>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</si>
  <si>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</si>
  <si>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</si>
  <si>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</si>
  <si>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</si>
  <si>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</si>
  <si>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</si>
  <si>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</si>
  <si>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</si>
  <si>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</si>
  <si>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</si>
  <si>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</si>
  <si>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</si>
  <si>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</si>
  <si>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</si>
  <si>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</si>
  <si>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</si>
  <si>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</si>
  <si>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</si>
  <si>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</si>
  <si>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</si>
  <si>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</si>
  <si>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</si>
  <si>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</si>
  <si>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</si>
  <si>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</si>
  <si>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</si>
  <si>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</si>
  <si>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</si>
  <si>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</si>
  <si>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</si>
  <si>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</si>
  <si>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</si>
  <si>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</si>
  <si>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</si>
  <si>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</si>
  <si>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</si>
  <si>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</si>
  <si>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</si>
  <si>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</si>
  <si>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</si>
  <si>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</si>
  <si>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</si>
  <si>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</si>
  <si>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</si>
  <si>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</si>
  <si>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</si>
  <si>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</si>
  <si>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</si>
  <si>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</si>
  <si>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</si>
  <si>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</si>
  <si>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</si>
  <si>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</si>
  <si>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</si>
  <si>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</si>
  <si>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</si>
  <si>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</si>
  <si>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</si>
  <si>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</si>
  <si>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</si>
  <si>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</si>
  <si>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</si>
  <si>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</si>
  <si>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</si>
  <si>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</si>
  <si>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</si>
  <si>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</si>
  <si>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</si>
  <si>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</si>
  <si>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</si>
  <si>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</si>
  <si>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</si>
  <si>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</si>
  <si>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</si>
  <si>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</si>
  <si>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</si>
  <si>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</si>
  <si>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</si>
  <si>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</si>
  <si>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</si>
  <si>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</si>
  <si>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</si>
  <si>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</si>
  <si>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</si>
  <si>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</si>
  <si>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</si>
  <si>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</si>
  <si>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</si>
  <si>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</si>
  <si>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</si>
  <si>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</si>
  <si>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</si>
  <si>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</si>
  <si>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</si>
  <si>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</si>
  <si>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</si>
  <si>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</si>
  <si>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</si>
  <si>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</si>
  <si>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</si>
  <si>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</si>
  <si>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</si>
  <si>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</si>
  <si>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</si>
  <si>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</si>
  <si>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</si>
  <si>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</si>
  <si>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</si>
  <si>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</si>
  <si>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</si>
  <si>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</si>
  <si>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</si>
  <si>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</si>
  <si>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</si>
  <si>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</si>
  <si>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</si>
  <si>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</si>
  <si>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</si>
  <si>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</si>
  <si>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</si>
  <si>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</si>
  <si>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</si>
  <si>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</si>
  <si>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</si>
  <si>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</si>
  <si>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</si>
  <si>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</si>
  <si>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</si>
  <si>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</si>
  <si>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</si>
  <si>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</si>
  <si>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</si>
  <si>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</si>
  <si>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</si>
  <si>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</si>
  <si>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</si>
  <si>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</si>
  <si>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</si>
  <si>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</si>
  <si>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</si>
  <si>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</si>
  <si>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</si>
  <si>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</si>
  <si>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</si>
  <si>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</si>
  <si>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</si>
  <si>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</si>
  <si>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</si>
  <si>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</si>
  <si>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</si>
  <si>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</si>
  <si>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</si>
  <si>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</si>
  <si>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</si>
  <si>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</si>
  <si>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</si>
  <si>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</si>
  <si>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</si>
  <si>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</si>
  <si>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</si>
  <si>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</si>
  <si>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</si>
  <si>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</si>
  <si>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</si>
  <si>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</si>
  <si>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</si>
  <si>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</si>
  <si>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</si>
  <si>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</si>
  <si>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</si>
  <si>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</si>
  <si>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</si>
  <si>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</si>
  <si>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</si>
  <si>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</si>
  <si>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</si>
  <si>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</si>
  <si>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</si>
  <si>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</si>
  <si>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</si>
  <si>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</si>
  <si>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</si>
  <si>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</si>
  <si>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</si>
  <si>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</si>
  <si>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</si>
  <si>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</si>
  <si>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</si>
  <si>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</si>
  <si>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</si>
  <si>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</si>
  <si>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</si>
  <si>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</si>
  <si>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</si>
  <si>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</si>
  <si>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</si>
  <si>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</si>
  <si>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</si>
  <si>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</si>
  <si>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</si>
  <si>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</si>
  <si>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</si>
  <si>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</si>
  <si>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</si>
  <si>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</si>
  <si>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</si>
  <si>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</si>
  <si>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</si>
  <si>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</si>
  <si>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</si>
  <si>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</si>
  <si>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</si>
  <si>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</si>
  <si>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</si>
  <si>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</si>
  <si>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</si>
  <si>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</si>
  <si>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</si>
  <si>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</si>
  <si>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</si>
  <si>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</si>
  <si>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</si>
  <si>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</si>
  <si>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</si>
  <si>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</si>
  <si>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</si>
  <si>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</si>
  <si>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</si>
  <si>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</si>
  <si>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</si>
  <si>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</si>
  <si>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</si>
  <si>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</si>
  <si>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</si>
  <si>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</si>
  <si>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</si>
  <si>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</si>
  <si>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</si>
  <si>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</si>
  <si>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</si>
  <si>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</si>
  <si>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</si>
  <si>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</si>
  <si>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</si>
  <si>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</si>
  <si>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</si>
  <si>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</si>
  <si>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</si>
  <si>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</si>
  <si>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</si>
  <si>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</si>
  <si>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</si>
  <si>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</si>
  <si>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</si>
  <si>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</si>
  <si>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</si>
  <si>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</si>
  <si>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</si>
  <si>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</si>
  <si>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</si>
  <si>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</si>
  <si>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</si>
  <si>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</si>
  <si>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</si>
  <si>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</si>
  <si>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</si>
  <si>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</si>
  <si>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</si>
  <si>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</si>
  <si>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</si>
  <si>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</si>
  <si>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</si>
  <si>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</si>
  <si>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</si>
  <si>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</si>
  <si>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</si>
  <si>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</si>
  <si>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</si>
  <si>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</si>
  <si>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</si>
  <si>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</si>
  <si>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</si>
  <si>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</si>
  <si>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</si>
  <si>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</si>
  <si>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</si>
  <si>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</si>
  <si>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</si>
  <si>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</si>
  <si>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</si>
  <si>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</si>
  <si>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</si>
  <si>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</si>
  <si>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</si>
  <si>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</si>
  <si>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</si>
  <si>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</si>
  <si>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</si>
  <si>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</si>
  <si>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</si>
  <si>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</si>
  <si>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</si>
  <si>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</si>
  <si>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</si>
  <si>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</si>
  <si>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</si>
  <si>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</si>
  <si>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</si>
  <si>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</si>
  <si>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</si>
  <si>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</si>
  <si>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</si>
  <si>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</si>
  <si>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</si>
  <si>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</si>
  <si>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</si>
  <si>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</si>
  <si>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</si>
  <si>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</si>
  <si>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</si>
  <si>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</si>
  <si>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</si>
  <si>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</si>
  <si>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</si>
  <si>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</si>
  <si>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</si>
  <si>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</si>
  <si>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</si>
  <si>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</si>
  <si>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</si>
  <si>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</si>
  <si>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</si>
  <si>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</si>
  <si>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</si>
  <si>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</si>
  <si>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</si>
  <si>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</si>
  <si>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</si>
  <si>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</si>
  <si>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</si>
  <si>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</si>
  <si>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</si>
  <si>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</si>
  <si>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</si>
  <si>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</si>
  <si>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</si>
  <si>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</si>
  <si>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</si>
  <si>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</si>
  <si>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</si>
  <si>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</si>
  <si>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</si>
  <si>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</si>
  <si>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</si>
  <si>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</si>
  <si>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</si>
  <si>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</si>
  <si>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</si>
  <si>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</si>
  <si>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</si>
  <si>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</si>
  <si>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</si>
  <si>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</si>
  <si>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</si>
  <si>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</si>
  <si>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</si>
  <si>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</si>
  <si>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</si>
  <si>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</si>
  <si>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</si>
  <si>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</si>
  <si>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</si>
  <si>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</si>
  <si>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</si>
  <si>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</si>
  <si>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</si>
  <si>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</si>
  <si>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</si>
  <si>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</si>
  <si>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</si>
  <si>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</si>
  <si>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</si>
  <si>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</si>
  <si>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</si>
  <si>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</si>
  <si>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</si>
  <si>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</si>
  <si>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</si>
  <si>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</si>
  <si>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</si>
  <si>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</si>
  <si>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</si>
  <si>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</si>
  <si>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</si>
  <si>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</si>
  <si>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</si>
  <si>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</si>
  <si>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</si>
  <si>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</si>
  <si>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</si>
  <si>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</si>
  <si>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</si>
  <si>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</si>
  <si>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</si>
  <si>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</si>
  <si>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</si>
  <si>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</si>
  <si>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</si>
  <si>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</si>
  <si>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</si>
  <si>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</si>
  <si>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</si>
  <si>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</si>
  <si>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</si>
  <si>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</si>
  <si>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</si>
  <si>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</si>
  <si>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</si>
  <si>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</si>
  <si>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</si>
  <si>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</si>
  <si>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</si>
  <si>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</si>
  <si>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</si>
  <si>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</si>
  <si>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</si>
  <si>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</si>
  <si>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</si>
  <si>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</si>
  <si>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</si>
  <si>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</si>
  <si>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</si>
  <si>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</si>
  <si>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</si>
  <si>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</si>
  <si>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</si>
  <si>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</si>
  <si>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</si>
  <si>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</si>
  <si>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</si>
  <si>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</si>
  <si>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</si>
  <si>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</si>
  <si>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</si>
  <si>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</si>
  <si>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</si>
  <si>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</si>
  <si>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</si>
  <si>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</si>
  <si>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</si>
  <si>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</si>
  <si>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</si>
  <si>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</si>
  <si>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</si>
  <si>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</si>
  <si>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</si>
  <si>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</si>
  <si>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</si>
  <si>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</si>
  <si>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</si>
  <si>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</si>
  <si>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</si>
  <si>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</si>
  <si>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</si>
  <si>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</si>
  <si>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</si>
  <si>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</si>
  <si>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</si>
  <si>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</si>
  <si>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</si>
  <si>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</si>
  <si>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</si>
  <si>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</si>
  <si>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</si>
  <si>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</si>
  <si>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</si>
  <si>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</si>
  <si>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</si>
  <si>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</si>
  <si>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</si>
  <si>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</si>
  <si>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</si>
  <si>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</si>
  <si>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</si>
  <si>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</si>
  <si>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</si>
  <si>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</si>
  <si>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</si>
  <si>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</si>
  <si>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</si>
  <si>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</si>
  <si>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</si>
  <si>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</si>
  <si>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</si>
  <si>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</si>
  <si>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</si>
  <si>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</si>
  <si>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</si>
  <si>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</si>
  <si>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</si>
  <si>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</si>
  <si>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</si>
  <si>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</si>
  <si>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</si>
  <si>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</si>
  <si>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</si>
  <si>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</si>
  <si>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</si>
  <si>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</si>
  <si>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</si>
  <si>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</si>
  <si>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</si>
  <si>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</si>
  <si>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</si>
  <si>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</si>
  <si>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</si>
  <si>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</si>
  <si>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</si>
  <si>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</si>
  <si>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</si>
  <si>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</si>
  <si>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</si>
  <si>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</si>
  <si>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</si>
  <si>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</si>
  <si>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</si>
  <si>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</si>
  <si>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</si>
  <si>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</si>
  <si>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</si>
  <si>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</si>
  <si>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</si>
  <si>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</si>
  <si>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</si>
  <si>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</si>
  <si>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</si>
  <si>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</si>
  <si>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</si>
  <si>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</si>
  <si>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</si>
  <si>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</si>
  <si>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</si>
  <si>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</si>
  <si>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</si>
  <si>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</si>
  <si>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</si>
  <si>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</si>
  <si>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</si>
  <si>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</si>
  <si>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</si>
  <si>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</si>
  <si>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</si>
  <si>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</si>
  <si>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</si>
  <si>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</si>
  <si>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</si>
  <si>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</si>
  <si>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</si>
  <si>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</si>
  <si>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</si>
  <si>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</si>
  <si>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</si>
  <si>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</si>
  <si>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</si>
  <si>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</si>
  <si>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</si>
  <si>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</si>
  <si>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</si>
  <si>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</si>
  <si>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</si>
  <si>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</si>
  <si>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</si>
  <si>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</si>
  <si>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</si>
  <si>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</si>
  <si>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</si>
  <si>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</si>
  <si>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</si>
  <si>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</si>
  <si>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</si>
  <si>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</si>
  <si>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</si>
  <si>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</si>
  <si>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</si>
  <si>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</si>
  <si>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</si>
  <si>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</si>
  <si>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</si>
  <si>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</si>
  <si>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</si>
  <si>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</si>
  <si>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</si>
  <si>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</si>
  <si>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</si>
  <si>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</si>
  <si>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</si>
  <si>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</si>
  <si>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Произведен расчет корректировки ранее утвержденных тарифов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</si>
  <si>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</si>
  <si>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</si>
  <si>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</si>
  <si>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</si>
  <si>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</si>
  <si>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</si>
  <si>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</si>
  <si>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</si>
  <si>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</si>
  <si>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</si>
  <si>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</si>
  <si>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</si>
  <si>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</si>
  <si>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</si>
  <si>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</si>
  <si>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</si>
  <si>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</si>
  <si>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</si>
  <si>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</si>
  <si>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</si>
  <si>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</si>
  <si>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</si>
  <si>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</si>
  <si>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</si>
  <si>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</si>
  <si>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</si>
  <si>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</si>
  <si>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</si>
  <si>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</si>
  <si>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</si>
  <si>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</si>
  <si>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</si>
  <si>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</si>
  <si>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</si>
  <si>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</si>
  <si>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</si>
  <si>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</si>
  <si>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</si>
  <si>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</si>
  <si>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</si>
  <si>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</si>
  <si>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</si>
  <si>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</si>
  <si>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</si>
  <si>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</si>
  <si>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</si>
  <si>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</si>
  <si>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</si>
  <si>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</si>
  <si>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</si>
  <si>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</si>
  <si>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</si>
  <si>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</si>
  <si>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</si>
  <si>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</si>
  <si>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</si>
  <si>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</si>
  <si>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</si>
  <si>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</si>
  <si>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</si>
  <si>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</si>
  <si>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</si>
  <si>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</si>
  <si>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</si>
  <si>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</si>
  <si>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</si>
  <si>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</si>
  <si>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</si>
  <si>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</si>
  <si>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</si>
  <si>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</si>
  <si>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</si>
  <si>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</si>
  <si>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</si>
  <si>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</si>
  <si>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</si>
  <si>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</si>
  <si>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</si>
  <si>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</si>
  <si>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</si>
  <si>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</si>
  <si>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</si>
  <si>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</si>
  <si>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</si>
  <si>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</si>
  <si>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</si>
  <si>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</si>
  <si>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</si>
  <si>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</si>
  <si>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</si>
  <si>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</si>
  <si>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</si>
  <si>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</si>
  <si>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</si>
  <si>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</si>
  <si>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</si>
  <si>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</si>
  <si>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</si>
  <si>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</si>
  <si>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</si>
  <si>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</si>
  <si>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</si>
  <si>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</si>
  <si>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</si>
  <si>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</si>
  <si>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</si>
  <si>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</si>
  <si>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</si>
  <si>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</si>
  <si>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</si>
  <si>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</si>
  <si>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</si>
  <si>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</si>
  <si>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</si>
  <si>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</si>
  <si>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</si>
  <si>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</si>
  <si>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</si>
  <si>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</si>
  <si>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</si>
  <si>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</si>
  <si>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</si>
  <si>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</si>
  <si>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</si>
  <si>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</si>
  <si>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</si>
  <si>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</si>
  <si>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</si>
  <si>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</si>
  <si>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</si>
  <si>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</si>
  <si>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</si>
  <si>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</si>
  <si>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</si>
  <si>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</si>
  <si>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</si>
  <si>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</si>
  <si>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</si>
  <si>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</si>
  <si>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</si>
  <si>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</si>
  <si>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</si>
  <si>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</si>
  <si>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</si>
  <si>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</si>
  <si>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</si>
  <si>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</si>
  <si>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</si>
  <si>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</si>
  <si>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</si>
  <si>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</si>
  <si>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</si>
  <si>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</si>
  <si>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</si>
  <si>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</si>
  <si>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</si>
  <si>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</si>
  <si>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</si>
  <si>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</si>
  <si>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</si>
  <si>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</si>
  <si>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</si>
  <si>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</si>
  <si>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</si>
  <si>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</si>
  <si>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</si>
  <si>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</si>
  <si>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</si>
  <si>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</si>
  <si>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</si>
  <si>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</si>
  <si>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</si>
  <si>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</si>
  <si>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</si>
  <si>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</si>
  <si>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</si>
  <si>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</si>
  <si>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</si>
  <si>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</si>
  <si>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</si>
  <si>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</si>
  <si>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</si>
  <si>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</si>
  <si>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</si>
  <si>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</si>
  <si>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</si>
  <si>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</si>
  <si>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</si>
  <si>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</si>
  <si>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</si>
  <si>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</si>
  <si>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</si>
  <si>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</si>
  <si>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</si>
  <si>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</si>
  <si>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</si>
  <si>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</si>
  <si>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</si>
  <si>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</si>
  <si>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</si>
  <si>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</si>
  <si>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</si>
  <si>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</si>
  <si>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</si>
  <si>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</si>
  <si>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</si>
  <si>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</si>
  <si>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</si>
  <si>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</si>
  <si>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</si>
  <si>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</si>
  <si>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</si>
  <si>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</si>
  <si>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</si>
  <si>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</si>
  <si>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</si>
  <si>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</si>
  <si>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</si>
  <si>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</si>
  <si>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</si>
  <si>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</si>
  <si>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</si>
  <si>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</si>
  <si>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</si>
  <si>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</si>
  <si>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</si>
  <si>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</si>
  <si>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</si>
  <si>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</si>
  <si>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</si>
  <si>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</si>
  <si>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</si>
  <si>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</si>
  <si>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</si>
  <si>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</si>
  <si>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</si>
  <si>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</si>
  <si>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</si>
  <si>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</si>
  <si>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</si>
  <si>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</si>
  <si>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</si>
  <si>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</si>
  <si>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</si>
  <si>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</si>
  <si>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</si>
  <si>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</si>
  <si>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</si>
  <si>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</si>
  <si>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</si>
  <si>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</si>
  <si>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</si>
  <si>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</si>
  <si>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</si>
  <si>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</si>
  <si>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</si>
  <si>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</si>
  <si>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</si>
  <si>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</si>
  <si>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</si>
  <si>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</si>
  <si>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</si>
  <si>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</si>
  <si>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</si>
  <si>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</si>
  <si>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</si>
  <si>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</si>
  <si>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</si>
  <si>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</si>
  <si>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</si>
  <si>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</si>
  <si>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</si>
  <si>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</si>
  <si>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</si>
  <si>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</si>
  <si>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</si>
  <si>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</si>
  <si>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</si>
  <si>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</si>
  <si>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</si>
  <si>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</si>
  <si>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</si>
  <si>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</si>
  <si>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</si>
  <si>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</si>
  <si>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</si>
  <si>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</si>
  <si>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</si>
  <si>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</si>
  <si>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</si>
  <si>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</si>
  <si>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</si>
  <si>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</si>
  <si>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</si>
  <si>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</si>
  <si>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</si>
  <si>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</si>
  <si>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</si>
  <si>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</si>
  <si>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</si>
  <si>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</si>
  <si>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</si>
  <si>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</si>
  <si>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</si>
  <si>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</si>
  <si>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</si>
  <si>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</si>
  <si>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</si>
  <si>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</si>
  <si>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</si>
  <si>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</si>
  <si>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</si>
  <si>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</si>
  <si>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</si>
  <si>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</si>
  <si>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</si>
  <si>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</si>
  <si>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</si>
  <si>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</si>
  <si>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</si>
  <si>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</si>
  <si>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</si>
  <si>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</si>
  <si>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</si>
  <si>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</si>
  <si>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</si>
  <si>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</si>
  <si>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</si>
  <si>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</si>
  <si>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</si>
  <si>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</si>
  <si>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</si>
  <si>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</si>
  <si>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</si>
  <si>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</si>
  <si>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</si>
  <si>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</si>
  <si>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</si>
  <si>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</si>
  <si>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</si>
  <si>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</si>
  <si>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</si>
  <si>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</si>
  <si>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</si>
  <si>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</si>
  <si>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</si>
  <si>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</si>
  <si>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</si>
  <si>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</si>
  <si>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</si>
  <si>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</si>
  <si>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</si>
  <si>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</si>
  <si>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</si>
  <si>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</si>
  <si>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</si>
  <si>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</si>
  <si>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</si>
  <si>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</si>
  <si>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</si>
  <si>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</si>
  <si>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</si>
  <si>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</si>
  <si>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</si>
  <si>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</si>
  <si>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</si>
  <si>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</si>
  <si>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</si>
  <si>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</si>
  <si>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</si>
  <si>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</si>
  <si>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</si>
  <si>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</si>
  <si>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</si>
  <si>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</si>
  <si>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</si>
  <si>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</si>
  <si>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</si>
  <si>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</si>
  <si>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</si>
  <si>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</si>
  <si>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</si>
  <si>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</si>
  <si>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</si>
  <si>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</si>
  <si>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</si>
  <si>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</si>
  <si>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</si>
  <si>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</si>
  <si>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</si>
  <si>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</si>
  <si>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</si>
  <si>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</si>
  <si>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</si>
  <si>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</si>
  <si>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</si>
  <si>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</si>
  <si>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</si>
  <si>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</si>
  <si>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</si>
  <si>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</si>
  <si>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</si>
  <si>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</si>
  <si>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</si>
  <si>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</si>
  <si>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</si>
  <si>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</si>
  <si>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</si>
  <si>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</si>
  <si>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</si>
  <si>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</si>
  <si>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</si>
  <si>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</si>
  <si>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</si>
  <si>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</si>
  <si>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</si>
  <si>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</si>
  <si>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</si>
  <si>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</si>
  <si>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</si>
  <si>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</si>
  <si>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</si>
  <si>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</si>
  <si>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</si>
  <si>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</si>
  <si>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</si>
  <si>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</si>
  <si>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</si>
  <si>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</si>
  <si>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</si>
  <si>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</si>
  <si>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</si>
  <si>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</si>
  <si>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</si>
  <si>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</si>
  <si>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</si>
  <si>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</si>
  <si>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</si>
  <si>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</si>
  <si>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</si>
  <si>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</si>
  <si>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</si>
  <si>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</si>
  <si>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</si>
  <si>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</si>
  <si>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</si>
  <si>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</si>
  <si>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</si>
  <si>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</si>
  <si>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</si>
  <si>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</si>
  <si>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</si>
  <si>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</si>
  <si>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</si>
  <si>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</si>
  <si>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</si>
  <si>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</si>
  <si>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</si>
  <si>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</si>
  <si>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</si>
  <si>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</si>
  <si>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</si>
  <si>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</si>
  <si>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</si>
  <si>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</si>
  <si>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</si>
  <si>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</si>
  <si>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</si>
  <si>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</si>
  <si>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</si>
  <si>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</si>
  <si>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</si>
  <si>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</si>
  <si>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</si>
  <si>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</si>
  <si>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</si>
  <si>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</si>
  <si>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</si>
  <si>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</si>
  <si>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</si>
  <si>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</si>
  <si>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</si>
  <si>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</si>
  <si>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</si>
  <si>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</si>
  <si>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</si>
  <si>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</si>
  <si>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</si>
  <si>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</si>
  <si>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</si>
  <si>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</si>
  <si>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</si>
  <si>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</si>
  <si>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</si>
  <si>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</si>
  <si>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285-р от 20.11.2025 МП ЗР "СЕВЕРЖИЛКОМСЕРВИС", МП ЗР "СЖКС" в сфере теплоснабжения по строительству, реконструкции и модернизации объектов, на территории муниципального района "Заполярный " на 2026-2028 годы</t>
  </si>
  <si>
    <t>01.01.2026</t>
  </si>
  <si>
    <t>31.12.2028</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</si>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</sst>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7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7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7" fillId="0" borderId="0" xfId="0" applyFont="1" applyNumberFormat="1">
      <alignment horizontal="center" vertical="center" wrapText="1"/>
    </xf>
    <xf numFmtId="278" fontId="47"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4" fillId="0" borderId="19" xfId="0" applyFont="1" applyBorder="1" applyNumberFormat="1">
      <alignment horizontal="center" vertical="center" wrapText="1"/>
    </xf>
    <xf numFmtId="279" fontId="44"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7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e980002-e536-45a3-ad51-c5ea31b67b6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main/public/siteMap.html" TargetMode="External"/><Relationship Id="rId3" Type="http://schemas.openxmlformats.org/officeDocument/2006/relationships/hyperlink" Target="https://zakupki.gov.ru/epz/orderclause/search/results.html?searchString=298301392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2983013920&amp;morphology=on&amp;search-filter=&#1044;&#1072;&#1090;&#1077;+&#1088;&#1072;&#1079;&#1084;&#1077;&#1097;&#1077;&#1085;&#1080;&#1103;&amp;structuredCheckBox=on&amp;structured=true&amp;notStructured=false&amp;fz44=on&amp;actualPeriodRangeYearFrom=2020&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2983013920&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5C864-ADB7-5F75-4279-0.EC23745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599E6-0FA9-7C04-015D-0.F2A4152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ИМУП «ПОСЖИЛКОМСЕРВИС»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88</v>
      </c>
      <c r="F8" s="823"/>
      <c r="G8" s="465" t="s">
        <v>86</v>
      </c>
      <c r="H8" s="465" t="s">
        <v>87</v>
      </c>
      <c r="I8" s="414" t="s">
        <v>85</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CE94A-35DE-8445-89FF-0.9C7A0F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658</v>
      </c>
      <c r="W31" s="2251"/>
      <c r="X31" s="2251"/>
      <c r="Y31" s="2251"/>
      <c r="Z31" s="2251"/>
      <c r="AA31" s="2251"/>
      <c r="AB31" s="2251"/>
      <c r="AC31" s="326"/>
      <c r="AD31" s="2251" t="str">
        <f>IF(TITLE_NUMBER_PR_CHANGE="",IF(TITLE_NUMBER_PR="","",TITLE_NUMBER_PR),TITLE_NUMBER_PR_CHANGE)</f>
        <v>658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658</v>
      </c>
      <c r="W35" s="2251"/>
      <c r="X35" s="2251"/>
      <c r="Y35" s="2251"/>
      <c r="Z35" s="2251"/>
      <c r="AA35" s="2251"/>
      <c r="AB35" s="2251"/>
      <c r="AC35" s="326"/>
      <c r="AD35" s="2251" t="str">
        <f>IF(TITLE_NUMBER_PR_CHANGE="",IF(TITLE_NUMBER_PR="","",TITLE_NUMBER_PR),TITLE_NUMBER_PR_CHANGE)</f>
        <v>658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67F01-CAA4-4F4C-D3C1-0.A546B5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658</v>
      </c>
      <c r="W31" s="2251"/>
      <c r="X31" s="2251"/>
      <c r="Y31" s="2251"/>
      <c r="Z31" s="2251"/>
      <c r="AA31" s="2251"/>
      <c r="AB31" s="2251"/>
      <c r="AC31" s="326"/>
      <c r="AD31" s="2251" t="str">
        <f>IF(TITLE_NUMBER_PR_CHANGE="",IF(TITLE_NUMBER_PR="","",TITLE_NUMBER_PR),TITLE_NUMBER_PR_CHANGE)</f>
        <v>658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658</v>
      </c>
      <c r="W35" s="2251"/>
      <c r="X35" s="2251"/>
      <c r="Y35" s="2251"/>
      <c r="Z35" s="2251"/>
      <c r="AA35" s="2251"/>
      <c r="AB35" s="2251"/>
      <c r="AC35" s="326"/>
      <c r="AD35" s="2251" t="str">
        <f>IF(TITLE_NUMBER_PR_CHANGE="",IF(TITLE_NUMBER_PR="","",TITLE_NUMBER_PR),TITLE_NUMBER_PR_CHANGE)</f>
        <v>658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C848D-0A2D-1F47-4CF3-0.D9B342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46141</v>
      </c>
      <c r="W30" s="2264"/>
      <c r="X30" s="2264"/>
      <c r="Y30" s="2264"/>
      <c r="Z30" s="2264"/>
      <c r="AA30" s="2264"/>
      <c r="AB30" s="2264"/>
      <c r="AC30" s="1635"/>
      <c r="AD30" s="2264" t="str">
        <f>IF(TITLE_DATE_PR_CHANGE="",IF(TITLE_DATE_PR="","",TITLE_DATE_PR),TITLE_DATE_PR_CHANGE)</f>
        <v>46141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658</v>
      </c>
      <c r="W31" s="2251"/>
      <c r="X31" s="2251"/>
      <c r="Y31" s="2251"/>
      <c r="Z31" s="2251"/>
      <c r="AA31" s="2251"/>
      <c r="AB31" s="2251"/>
      <c r="AC31" s="1635"/>
      <c r="AD31" s="2251" t="str">
        <f>IF(TITLE_NUMBER_PR_CHANGE="",IF(TITLE_NUMBER_PR="","",TITLE_NUMBER_PR),TITLE_NUMBER_PR_CHANGE)</f>
        <v>658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46141</v>
      </c>
      <c r="W34" s="2264"/>
      <c r="X34" s="2264"/>
      <c r="Y34" s="2264"/>
      <c r="Z34" s="2264"/>
      <c r="AA34" s="2264"/>
      <c r="AB34" s="2264"/>
      <c r="AC34" s="1635"/>
      <c r="AD34" s="2264" t="str">
        <f>IF(TITLE_DATE_PR_CHANGE="",IF(TITLE_DATE_PR="","",TITLE_DATE_PR),TITLE_DATE_PR_CHANGE)</f>
        <v>46141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658</v>
      </c>
      <c r="W35" s="2251"/>
      <c r="X35" s="2251"/>
      <c r="Y35" s="2251"/>
      <c r="Z35" s="2251"/>
      <c r="AA35" s="2251"/>
      <c r="AB35" s="2251"/>
      <c r="AC35" s="1635"/>
      <c r="AD35" s="2251" t="str">
        <f>IF(TITLE_NUMBER_PR_CHANGE="",IF(TITLE_NUMBER_PR="","",TITLE_NUMBER_PR),TITLE_NUMBER_PR_CHANGE)</f>
        <v>658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136</v>
      </c>
      <c r="C41" s="1266" t="s">
        <v>137</v>
      </c>
      <c r="D41" s="1266" t="s">
        <v>138</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FEE34-E9AC-0078-D057-0.D5EFE2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46141</v>
      </c>
      <c r="W30" s="2264"/>
      <c r="X30" s="2264"/>
      <c r="Y30" s="2264"/>
      <c r="Z30" s="2264"/>
      <c r="AA30" s="2264"/>
      <c r="AB30" s="2264"/>
      <c r="AC30" s="1635"/>
      <c r="AD30" s="2264" t="str">
        <f>IF(TITLE_DATE_PR_CHANGE="",IF(TITLE_DATE_PR="","",TITLE_DATE_PR),TITLE_DATE_PR_CHANGE)</f>
        <v>46141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658</v>
      </c>
      <c r="W31" s="2251"/>
      <c r="X31" s="2251"/>
      <c r="Y31" s="2251"/>
      <c r="Z31" s="2251"/>
      <c r="AA31" s="2251"/>
      <c r="AB31" s="2251"/>
      <c r="AC31" s="1635"/>
      <c r="AD31" s="2251" t="str">
        <f>IF(TITLE_NUMBER_PR_CHANGE="",IF(TITLE_NUMBER_PR="","",TITLE_NUMBER_PR),TITLE_NUMBER_PR_CHANGE)</f>
        <v>658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46141</v>
      </c>
      <c r="W34" s="2264"/>
      <c r="X34" s="2264"/>
      <c r="Y34" s="2264"/>
      <c r="Z34" s="2264"/>
      <c r="AA34" s="2264"/>
      <c r="AB34" s="2264"/>
      <c r="AC34" s="1635"/>
      <c r="AD34" s="2264" t="str">
        <f>IF(TITLE_DATE_PR_CHANGE="",IF(TITLE_DATE_PR="","",TITLE_DATE_PR),TITLE_DATE_PR_CHANGE)</f>
        <v>46141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658</v>
      </c>
      <c r="W35" s="2251"/>
      <c r="X35" s="2251"/>
      <c r="Y35" s="2251"/>
      <c r="Z35" s="2251"/>
      <c r="AA35" s="2251"/>
      <c r="AB35" s="2251"/>
      <c r="AC35" s="1635"/>
      <c r="AD35" s="2251" t="str">
        <f>IF(TITLE_NUMBER_PR_CHANGE="",IF(TITLE_NUMBER_PR="","",TITLE_NUMBER_PR),TITLE_NUMBER_PR_CHANGE)</f>
        <v>658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136</v>
      </c>
      <c r="C41" s="1266" t="s">
        <v>137</v>
      </c>
      <c r="D41" s="1266" t="s">
        <v>138</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CC151-2A65-EC9C-6D3C-0.40278F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658</v>
      </c>
      <c r="W31" s="2251"/>
      <c r="X31" s="2251"/>
      <c r="Y31" s="2251"/>
      <c r="Z31" s="2251"/>
      <c r="AA31" s="2251"/>
      <c r="AB31" s="2251"/>
      <c r="AC31" s="326"/>
      <c r="AD31" s="2251" t="str">
        <f>IF(TITLE_NUMBER_PR_CHANGE="",IF(TITLE_NUMBER_PR="","",TITLE_NUMBER_PR),TITLE_NUMBER_PR_CHANGE)</f>
        <v>658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658</v>
      </c>
      <c r="W35" s="2251"/>
      <c r="X35" s="2251"/>
      <c r="Y35" s="2251"/>
      <c r="Z35" s="2251"/>
      <c r="AA35" s="2251"/>
      <c r="AB35" s="2251"/>
      <c r="AC35" s="326"/>
      <c r="AD35" s="2251" t="str">
        <f>IF(TITLE_NUMBER_PR_CHANGE="",IF(TITLE_NUMBER_PR="","",TITLE_NUMBER_PR),TITLE_NUMBER_PR_CHANGE)</f>
        <v>658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5A4BC-F3B3-8D8B-949C-0.6DBC4C7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658</v>
      </c>
      <c r="W31" s="2251"/>
      <c r="X31" s="2251"/>
      <c r="Y31" s="2251"/>
      <c r="Z31" s="2251"/>
      <c r="AA31" s="2251"/>
      <c r="AB31" s="2251"/>
      <c r="AC31" s="326"/>
      <c r="AD31" s="2251" t="str">
        <f>IF(TITLE_NUMBER_PR_CHANGE="",IF(TITLE_NUMBER_PR="","",TITLE_NUMBER_PR),TITLE_NUMBER_PR_CHANGE)</f>
        <v>658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658</v>
      </c>
      <c r="W35" s="2251"/>
      <c r="X35" s="2251"/>
      <c r="Y35" s="2251"/>
      <c r="Z35" s="2251"/>
      <c r="AA35" s="2251"/>
      <c r="AB35" s="2251"/>
      <c r="AC35" s="326"/>
      <c r="AD35" s="2251" t="str">
        <f>IF(TITLE_NUMBER_PR_CHANGE="",IF(TITLE_NUMBER_PR="","",TITLE_NUMBER_PR),TITLE_NUMBER_PR_CHANGE)</f>
        <v>658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3CB7D-0395-A5F2-DA92-0.A523950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658</v>
      </c>
      <c r="W31" s="2251"/>
      <c r="X31" s="2251"/>
      <c r="Y31" s="2251"/>
      <c r="Z31" s="2251"/>
      <c r="AA31" s="2251"/>
      <c r="AB31" s="2251"/>
      <c r="AC31" s="326"/>
      <c r="AD31" s="2251" t="str">
        <f>IF(TITLE_NUMBER_PR_CHANGE="",IF(TITLE_NUMBER_PR="","",TITLE_NUMBER_PR),TITLE_NUMBER_PR_CHANGE)</f>
        <v>658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658</v>
      </c>
      <c r="W35" s="2251"/>
      <c r="X35" s="2251"/>
      <c r="Y35" s="2251"/>
      <c r="Z35" s="2251"/>
      <c r="AA35" s="2251"/>
      <c r="AB35" s="2251"/>
      <c r="AC35" s="326"/>
      <c r="AD35" s="2251" t="str">
        <f>IF(TITLE_NUMBER_PR_CHANGE="",IF(TITLE_NUMBER_PR="","",TITLE_NUMBER_PR),TITLE_NUMBER_PR_CHANGE)</f>
        <v>658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D4504-1DEB-5F19-0BD8-0.B006021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658</v>
      </c>
      <c r="W31" s="2251"/>
      <c r="X31" s="2251"/>
      <c r="Y31" s="2251"/>
      <c r="Z31" s="2251"/>
      <c r="AA31" s="2251"/>
      <c r="AB31" s="2251"/>
      <c r="AC31" s="326"/>
      <c r="AD31" s="2251" t="str">
        <f>IF(TITLE_NUMBER_PR_CHANGE="",IF(TITLE_NUMBER_PR="","",TITLE_NUMBER_PR),TITLE_NUMBER_PR_CHANGE)</f>
        <v>658</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658</v>
      </c>
      <c r="W35" s="2251"/>
      <c r="X35" s="2251"/>
      <c r="Y35" s="2251"/>
      <c r="Z35" s="2251"/>
      <c r="AA35" s="2251"/>
      <c r="AB35" s="2251"/>
      <c r="AC35" s="326"/>
      <c r="AD35" s="2251" t="str">
        <f>IF(TITLE_NUMBER_PR_CHANGE="",IF(TITLE_NUMBER_PR="","",TITLE_NUMBER_PR),TITLE_NUMBER_PR_CHANGE)</f>
        <v>658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6FF73-E7B9-0391-6D8C-0.D19F917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ИМУП «ПОСЖИЛКОМСЕРВИС»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46141</v>
      </c>
      <c r="Y34" s="2264"/>
      <c r="Z34" s="2264"/>
      <c r="AA34" s="2264"/>
      <c r="AB34" s="2264"/>
      <c r="AC34" s="2264"/>
      <c r="AD34" s="2264"/>
      <c r="AE34" s="2264"/>
      <c r="AF34" s="326"/>
      <c r="AG34" s="2264" t="str">
        <f>IF(TITLE_DATE_PR_CHANGE="",IF(TITLE_DATE_PR="","",TITLE_DATE_PR),TITLE_DATE_PR_CHANGE)</f>
        <v>46141</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658</v>
      </c>
      <c r="Y35" s="2251"/>
      <c r="Z35" s="2251"/>
      <c r="AA35" s="2251"/>
      <c r="AB35" s="2251"/>
      <c r="AC35" s="2251"/>
      <c r="AD35" s="2251"/>
      <c r="AE35" s="2251"/>
      <c r="AF35" s="326"/>
      <c r="AG35" s="2251" t="str">
        <f>IF(TITLE_NUMBER_PR_CHANGE="",IF(TITLE_NUMBER_PR="","",TITLE_NUMBER_PR),TITLE_NUMBER_PR_CHANGE)</f>
        <v>658</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46141</v>
      </c>
      <c r="Y38" s="2264"/>
      <c r="Z38" s="2264"/>
      <c r="AA38" s="2264"/>
      <c r="AB38" s="2264"/>
      <c r="AC38" s="2264"/>
      <c r="AD38" s="2264"/>
      <c r="AE38" s="2264"/>
      <c r="AF38" s="326"/>
      <c r="AG38" s="2264" t="str">
        <f>IF(TITLE_DATE_PR_CHANGE="",IF(TITLE_DATE_PR="","",TITLE_DATE_PR),TITLE_DATE_PR_CHANGE)</f>
        <v>46141</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658</v>
      </c>
      <c r="Y39" s="2251"/>
      <c r="Z39" s="2251"/>
      <c r="AA39" s="2251"/>
      <c r="AB39" s="2251"/>
      <c r="AC39" s="2251"/>
      <c r="AD39" s="2251"/>
      <c r="AE39" s="2251"/>
      <c r="AF39" s="326"/>
      <c r="AG39" s="2251" t="str">
        <f>IF(TITLE_NUMBER_PR_CHANGE="",IF(TITLE_NUMBER_PR="","",TITLE_NUMBER_PR),TITLE_NUMBER_PR_CHANGE)</f>
        <v>658</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136</v>
      </c>
      <c r="C47" s="1259" t="s">
        <v>137</v>
      </c>
      <c r="D47" s="1259" t="s">
        <v>138</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254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255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3C2552-6782-2CFD-1EB6-0.ECC15411}"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46146</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45989</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46141</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53</v>
      </c>
      <c r="F36" s="348"/>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F880539-CEE5-50DA-08B5-0.2A76E266}"/>
    <hyperlink ref="H17" location="Титульный!H9" display="Как заполнить?" tooltip="Помощь по работе с полями отчётной формы" xr:uid="{2947A4B1-5E97-7069-5C6D-0.80511D1C}"/>
    <hyperlink ref="H39" location="Титульный!H9" display="Как заполнить?" tooltip="Помощь по работе с полями отчётной формы" xr:uid="{1ADC02AA-AA8A-EC26-89FF-0.CE2E2BDB}"/>
    <hyperlink ref="H62" location="Титульный!H9" display="Как заполнить?" tooltip="Помощь по работе с полями отчётной формы" xr:uid="{FA0839CC-6218-5287-C9C2-0.2D686CD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1F792-C792-A8B4-EB55-0.EB8C9F5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ИМУП «ПОСЖИЛКОМСЕРВИС»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46141</v>
      </c>
      <c r="W31" s="2264"/>
      <c r="X31" s="2264"/>
      <c r="Y31" s="2264"/>
      <c r="Z31" s="2264"/>
      <c r="AA31" s="326"/>
      <c r="AB31" s="2264" t="str">
        <f>IF(TITLE_DATE_PR_CHANGE="",IF(TITLE_DATE_PR="","",TITLE_DATE_PR),TITLE_DATE_PR_CHANGE)</f>
        <v>46141</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658</v>
      </c>
      <c r="W32" s="2251"/>
      <c r="X32" s="2251"/>
      <c r="Y32" s="2251"/>
      <c r="Z32" s="2251"/>
      <c r="AA32" s="326"/>
      <c r="AB32" s="2251" t="str">
        <f>IF(TITLE_NUMBER_PR_CHANGE="",IF(TITLE_NUMBER_PR="","",TITLE_NUMBER_PR),TITLE_NUMBER_PR_CHANGE)</f>
        <v>658</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46141</v>
      </c>
      <c r="W35" s="2264"/>
      <c r="X35" s="2264"/>
      <c r="Y35" s="2264"/>
      <c r="Z35" s="2264"/>
      <c r="AA35" s="326"/>
      <c r="AB35" s="2264" t="str">
        <f>IF(TITLE_DATE_PR_CHANGE="",IF(TITLE_DATE_PR="","",TITLE_DATE_PR),TITLE_DATE_PR_CHANGE)</f>
        <v>46141</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658</v>
      </c>
      <c r="W36" s="2251"/>
      <c r="X36" s="2251"/>
      <c r="Y36" s="2251"/>
      <c r="Z36" s="2251"/>
      <c r="AA36" s="326"/>
      <c r="AB36" s="2251" t="str">
        <f>IF(TITLE_NUMBER_PR_CHANGE="",IF(TITLE_NUMBER_PR="","",TITLE_NUMBER_PR),TITLE_NUMBER_PR_CHANGE)</f>
        <v>658</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254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255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255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2E79-E711-8057-DF42-0.D1B24C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658</v>
      </c>
      <c r="W29" s="2251"/>
      <c r="X29" s="2251"/>
      <c r="Y29" s="2251"/>
      <c r="Z29" s="2251"/>
      <c r="AA29" s="2251"/>
      <c r="AB29" s="326"/>
      <c r="AC29" s="2251" t="str">
        <f>IF(TITLE_NUMBER_PR_CHANGE="",IF(TITLE_NUMBER_PR="","",TITLE_NUMBER_PR),TITLE_NUMBER_PR_CHANGE)</f>
        <v>658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658</v>
      </c>
      <c r="W33" s="2251"/>
      <c r="X33" s="2251"/>
      <c r="Y33" s="2251"/>
      <c r="Z33" s="2251"/>
      <c r="AA33" s="2251"/>
      <c r="AB33" s="326"/>
      <c r="AC33" s="2251" t="str">
        <f>IF(TITLE_NUMBER_PR_CHANGE="",IF(TITLE_NUMBER_PR="","",TITLE_NUMBER_PR),TITLE_NUMBER_PR_CHANGE)</f>
        <v>658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225</v>
      </c>
      <c r="B46" s="1363" t="s">
        <v>226</v>
      </c>
      <c r="C46" s="1363" t="s">
        <v>227</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8DC86-149B-D685-8419-0.384D12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658</v>
      </c>
      <c r="W29" s="2251"/>
      <c r="X29" s="2251"/>
      <c r="Y29" s="2251"/>
      <c r="Z29" s="2251"/>
      <c r="AA29" s="2251"/>
      <c r="AB29" s="326"/>
      <c r="AC29" s="2251" t="str">
        <f>IF(TITLE_NUMBER_PR_CHANGE="",IF(TITLE_NUMBER_PR="","",TITLE_NUMBER_PR),TITLE_NUMBER_PR_CHANGE)</f>
        <v>658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658</v>
      </c>
      <c r="W33" s="2251"/>
      <c r="X33" s="2251"/>
      <c r="Y33" s="2251"/>
      <c r="Z33" s="2251"/>
      <c r="AA33" s="2251"/>
      <c r="AB33" s="326"/>
      <c r="AC33" s="2251" t="str">
        <f>IF(TITLE_NUMBER_PR_CHANGE="",IF(TITLE_NUMBER_PR="","",TITLE_NUMBER_PR),TITLE_NUMBER_PR_CHANGE)</f>
        <v>658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230</v>
      </c>
      <c r="B46" s="1363" t="s">
        <v>231</v>
      </c>
      <c r="C46" s="1363" t="s">
        <v>232</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84E07-3187-4544-6C2D-0.A24D10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658</v>
      </c>
      <c r="W29" s="2251"/>
      <c r="X29" s="2251"/>
      <c r="Y29" s="2251"/>
      <c r="Z29" s="2251"/>
      <c r="AA29" s="2251"/>
      <c r="AB29" s="326"/>
      <c r="AC29" s="2251" t="str">
        <f>IF(TITLE_NUMBER_PR_CHANGE="",IF(TITLE_NUMBER_PR="","",TITLE_NUMBER_PR),TITLE_NUMBER_PR_CHANGE)</f>
        <v>658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658</v>
      </c>
      <c r="W33" s="2251"/>
      <c r="X33" s="2251"/>
      <c r="Y33" s="2251"/>
      <c r="Z33" s="2251"/>
      <c r="AA33" s="2251"/>
      <c r="AB33" s="326"/>
      <c r="AC33" s="2251" t="str">
        <f>IF(TITLE_NUMBER_PR_CHANGE="",IF(TITLE_NUMBER_PR="","",TITLE_NUMBER_PR),TITLE_NUMBER_PR_CHANGE)</f>
        <v>658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235</v>
      </c>
      <c r="B46" s="1363" t="s">
        <v>236</v>
      </c>
      <c r="C46" s="1363" t="s">
        <v>237</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4106-3131-B9D4-4066-0.425904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658</v>
      </c>
      <c r="W29" s="2251"/>
      <c r="X29" s="2251"/>
      <c r="Y29" s="2251"/>
      <c r="Z29" s="2251"/>
      <c r="AA29" s="2251"/>
      <c r="AB29" s="326"/>
      <c r="AC29" s="2251" t="str">
        <f>IF(TITLE_NUMBER_PR_CHANGE="",IF(TITLE_NUMBER_PR="","",TITLE_NUMBER_PR),TITLE_NUMBER_PR_CHANGE)</f>
        <v>658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658</v>
      </c>
      <c r="W33" s="2251"/>
      <c r="X33" s="2251"/>
      <c r="Y33" s="2251"/>
      <c r="Z33" s="2251"/>
      <c r="AA33" s="2251"/>
      <c r="AB33" s="326"/>
      <c r="AC33" s="2251" t="str">
        <f>IF(TITLE_NUMBER_PR_CHANGE="",IF(TITLE_NUMBER_PR="","",TITLE_NUMBER_PR),TITLE_NUMBER_PR_CHANGE)</f>
        <v>658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240</v>
      </c>
      <c r="B46" s="1363" t="s">
        <v>241</v>
      </c>
      <c r="C46" s="1363" t="s">
        <v>242</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8C129-BDCC-CAAA-DCD3-0.0178433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46141</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658</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46141</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658</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254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255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255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8DCCA-E609-B7AA-6DD8-0.2E7A59F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658</v>
      </c>
      <c r="W33" s="2251"/>
      <c r="X33" s="2251"/>
      <c r="Y33" s="2251"/>
      <c r="Z33" s="2251"/>
      <c r="AA33" s="2251"/>
      <c r="AB33" s="2251"/>
      <c r="AC33" s="326"/>
      <c r="AD33" s="2251" t="str">
        <f>IF(TITLE_NUMBER_PR_CHANGE="",IF(TITLE_NUMBER_PR="","",TITLE_NUMBER_PR),TITLE_NUMBER_PR_CHANGE)</f>
        <v>658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658</v>
      </c>
      <c r="W37" s="2251"/>
      <c r="X37" s="2251"/>
      <c r="Y37" s="2251"/>
      <c r="Z37" s="2251"/>
      <c r="AA37" s="2251"/>
      <c r="AB37" s="2251"/>
      <c r="AC37" s="326"/>
      <c r="AD37" s="2251" t="str">
        <f>IF(TITLE_NUMBER_PR_CHANGE="",IF(TITLE_NUMBER_PR="","",TITLE_NUMBER_PR),TITLE_NUMBER_PR_CHANGE)</f>
        <v>658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245</v>
      </c>
      <c r="B50" s="1343" t="s">
        <v>246</v>
      </c>
      <c r="C50" s="1343" t="s">
        <v>247</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1C715-C19A-B779-0131-0.5163AA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658</v>
      </c>
      <c r="W29" s="2251"/>
      <c r="X29" s="2251"/>
      <c r="Y29" s="2251"/>
      <c r="Z29" s="2251"/>
      <c r="AA29" s="2251"/>
      <c r="AB29" s="326"/>
      <c r="AC29" s="2251" t="str">
        <f>IF(TITLE_NUMBER_PR_CHANGE="",IF(TITLE_NUMBER_PR="","",TITLE_NUMBER_PR),TITLE_NUMBER_PR_CHANGE)</f>
        <v>658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658</v>
      </c>
      <c r="W33" s="2251"/>
      <c r="X33" s="2251"/>
      <c r="Y33" s="2251"/>
      <c r="Z33" s="2251"/>
      <c r="AA33" s="2251"/>
      <c r="AB33" s="326"/>
      <c r="AC33" s="2251" t="str">
        <f>IF(TITLE_NUMBER_PR_CHANGE="",IF(TITLE_NUMBER_PR="","",TITLE_NUMBER_PR),TITLE_NUMBER_PR_CHANGE)</f>
        <v>658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520</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520</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1C497-367E-8EB5-A86F-0.8B13DE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658</v>
      </c>
      <c r="W29" s="2251"/>
      <c r="X29" s="2251"/>
      <c r="Y29" s="2251"/>
      <c r="Z29" s="2251"/>
      <c r="AA29" s="2251"/>
      <c r="AB29" s="326"/>
      <c r="AC29" s="2251" t="str">
        <f>IF(TITLE_NUMBER_PR_CHANGE="",IF(TITLE_NUMBER_PR="","",TITLE_NUMBER_PR),TITLE_NUMBER_PR_CHANGE)</f>
        <v>658</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658</v>
      </c>
      <c r="W33" s="2251"/>
      <c r="X33" s="2251"/>
      <c r="Y33" s="2251"/>
      <c r="Z33" s="2251"/>
      <c r="AA33" s="2251"/>
      <c r="AB33" s="326"/>
      <c r="AC33" s="2251" t="str">
        <f>IF(TITLE_NUMBER_PR_CHANGE="",IF(TITLE_NUMBER_PR="","",TITLE_NUMBER_PR),TITLE_NUMBER_PR_CHANGE)</f>
        <v>658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521</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A6F8F-5F46-9025-07CE-0.CB0E6ED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658</v>
      </c>
      <c r="W33" s="2251"/>
      <c r="X33" s="2251"/>
      <c r="Y33" s="2251"/>
      <c r="Z33" s="2251"/>
      <c r="AA33" s="2251"/>
      <c r="AB33" s="2251"/>
      <c r="AC33" s="326"/>
      <c r="AD33" s="2251" t="str">
        <f>IF(TITLE_NUMBER_PR_CHANGE="",IF(TITLE_NUMBER_PR="","",TITLE_NUMBER_PR),TITLE_NUMBER_PR_CHANGE)</f>
        <v>658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658</v>
      </c>
      <c r="W37" s="2251"/>
      <c r="X37" s="2251"/>
      <c r="Y37" s="2251"/>
      <c r="Z37" s="2251"/>
      <c r="AA37" s="2251"/>
      <c r="AB37" s="2251"/>
      <c r="AC37" s="326"/>
      <c r="AD37" s="2251" t="str">
        <f>IF(TITLE_NUMBER_PR_CHANGE="",IF(TITLE_NUMBER_PR="","",TITLE_NUMBER_PR),TITLE_NUMBER_PR_CHANGE)</f>
        <v>658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529</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7D9F6-58EB-72F4-9FD3-0.EC04552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Рабочий поселок Искателей(11811111)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76459-7E26-4404-D148-0.B6AFFE2F}" mc:Ignorable="x14ac xr xr2 xr3">
  <sheetPr>
    <tabColor theme="6" tint="0.4"/>
  </sheetPr>
  <dimension ref="A1:BJ63"/>
  <sheetViews>
    <sheetView topLeftCell="A1" showGridLines="0" zoomScale="90" workbookViewId="0">
      <selection activeCell="AV52" sqref="AV52"/>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customWidth="1"/>
    <col min="54" max="54" width="10.57421875" hidden="1"/>
    <col min="55" max="55" style="1635" width="4.00390625" customWidth="1"/>
    <col min="56" max="56" style="1635" width="115.00390625" customWidth="1"/>
    <col min="57" max="61" style="1642" width="10.00390625" customWidth="1"/>
    <col min="62" max="62" style="1635" width="10.57421875" hidden="1"/>
  </cols>
  <sheetData>
    <row customHeight="1" ht="22.5" hidden="1">
      <c r="AC1" s="327"/>
      <c r="AN1" s="327"/>
      <c r="AR1" s="1635"/>
      <c r="AS1" s="1635"/>
      <c r="AT1" s="1635"/>
      <c r="AU1" s="1635"/>
      <c r="AV1" s="1635"/>
      <c r="AW1" s="1635"/>
      <c r="AX1" s="1635"/>
      <c r="AY1" s="1635"/>
      <c r="AZ1" s="1635"/>
      <c r="BA1" s="1635"/>
      <c r="BB1" s="1635"/>
      <c r="BJ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4"/>
      <c r="BD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500"/>
      <c r="BG2" s="500" t="str">
        <f>IF(T2="","",T2)</f>
        <v>Наименование тарифа</v>
      </c>
      <c r="BH2" s="500"/>
      <c r="BI2" s="500"/>
      <c r="BJ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4"/>
      <c r="BD3" s="1258" t="s">
        <v>401</v>
      </c>
      <c r="BF3" s="500"/>
      <c r="BG3" s="500" t="str">
        <f>IF(T3="","",T3)</f>
        <v>Территория действия тарифа</v>
      </c>
      <c r="BH3" s="500"/>
      <c r="BI3" s="500"/>
      <c r="BJ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4"/>
      <c r="BD4" s="1258" t="s">
        <v>531</v>
      </c>
      <c r="BF4" s="500"/>
      <c r="BG4" s="500" t="str">
        <f>IF(T4="","",T4)</f>
        <v>Наименование централизованной системы горячего водоснабжения</v>
      </c>
      <c r="BH4" s="500"/>
      <c r="BI4" s="500"/>
      <c r="BJ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5"/>
      <c r="BD5" s="1258" t="s">
        <v>484</v>
      </c>
      <c r="BF5" s="500"/>
      <c r="BG5" s="500" t="str">
        <f>IF(T5="","",T5)</f>
        <v>Наименование признака дифференциации</v>
      </c>
      <c r="BH5" s="500"/>
      <c r="BI5" s="500"/>
      <c r="BJ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7"/>
      <c r="BD6" s="1307" t="s">
        <v>485</v>
      </c>
      <c r="BF6" s="500"/>
      <c r="BG6" s="500" t="str">
        <f>IF(T6="","",T6)</f>
        <v>Группа потребителей</v>
      </c>
      <c r="BH6" s="500"/>
      <c r="BI6" s="500"/>
      <c r="BJ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751"/>
      <c r="AS7" s="751"/>
      <c r="AT7" s="751"/>
      <c r="AU7" s="751"/>
      <c r="AV7" s="751"/>
      <c r="AW7" s="751"/>
      <c r="AX7" s="751"/>
      <c r="AY7" s="2602"/>
      <c r="AZ7" s="2107" t="s">
        <v>66</v>
      </c>
      <c r="BA7" s="2602"/>
      <c r="BB7" s="2107" t="s">
        <v>66</v>
      </c>
      <c r="BC7" s="1438"/>
      <c r="BD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1">
        <f>STRCHECKDATE(V8:BC8)</f>
      </c>
      <c r="BF7" s="500"/>
      <c r="BG7" s="500" t="str">
        <f>IF(T7="","",T7)</f>
        <v/>
      </c>
      <c r="BH7" s="500"/>
      <c r="BI7" s="500"/>
      <c r="BJ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1439"/>
      <c r="BD8" s="2349"/>
      <c r="BF8" s="500"/>
      <c r="BG8" s="500" t="str">
        <f>IF(T8="","",T8)</f>
        <v/>
      </c>
      <c r="BH8" s="500"/>
      <c r="BI8" s="500"/>
      <c r="BJ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2"/>
      <c r="AS9" s="2642"/>
      <c r="AT9" s="2642"/>
      <c r="AU9" s="2642"/>
      <c r="AV9" s="2642"/>
      <c r="AW9" s="2642"/>
      <c r="AX9" s="2642"/>
      <c r="AY9" s="2642"/>
      <c r="AZ9" s="2642"/>
      <c r="BA9" s="2642"/>
      <c r="BB9" s="2642"/>
      <c r="BC9" s="367"/>
      <c r="BD9" s="1258" t="s">
        <v>487</v>
      </c>
      <c r="BF9" s="500"/>
      <c r="BG9" s="500" t="str">
        <f>IF(T9="","",T9)</f>
        <v>Добавить значение признака дифференциации</v>
      </c>
      <c r="BH9" s="500"/>
      <c r="BI9" s="500"/>
      <c r="BJ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2"/>
      <c r="AS10" s="2642"/>
      <c r="AT10" s="2642"/>
      <c r="AU10" s="2642"/>
      <c r="AV10" s="2642"/>
      <c r="AW10" s="2642"/>
      <c r="AX10" s="2642"/>
      <c r="AY10" s="2642"/>
      <c r="AZ10" s="2642"/>
      <c r="BA10" s="2642"/>
      <c r="BB10" s="2643"/>
      <c r="BC10" s="367"/>
      <c r="BD10" s="1440"/>
      <c r="BF10" s="500"/>
      <c r="BG10" s="500" t="str">
        <f>IF(T10="","",T10)</f>
        <v>Добавить группу потребителей</v>
      </c>
      <c r="BH10" s="500"/>
      <c r="BI10" s="500"/>
      <c r="BJ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2"/>
      <c r="AS11" s="2642"/>
      <c r="AT11" s="2642"/>
      <c r="AU11" s="2642"/>
      <c r="AV11" s="2642"/>
      <c r="AW11" s="2642"/>
      <c r="AX11" s="2642"/>
      <c r="AY11" s="2642"/>
      <c r="AZ11" s="2642"/>
      <c r="BA11" s="2642"/>
      <c r="BB11" s="2643"/>
      <c r="BC11" s="367"/>
      <c r="BD11" s="303"/>
      <c r="BF11" s="500"/>
      <c r="BG11" s="500" t="str">
        <f>IF(T11="","",T11)</f>
        <v>Добавить наименование признака дифференциации</v>
      </c>
      <c r="BH11" s="500"/>
      <c r="BI11" s="500"/>
      <c r="BJ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F12" s="789"/>
      <c r="BG12" s="789" t="str">
        <f>IF(T12="","",T12)</f>
        <v>Добавить централизованную систему для дифференциации</v>
      </c>
      <c r="BH12" s="789"/>
      <c r="BI12" s="789"/>
      <c r="BJ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F13" s="500"/>
      <c r="BG13" s="500" t="str">
        <f>IF(T13="","",T13)</f>
        <v>Добавить территорию для дифференциации</v>
      </c>
      <c r="BH13" s="500"/>
      <c r="BI13" s="500"/>
      <c r="BJ13" s="511">
        <v>0</v>
      </c>
    </row>
    <row customHeight="1" ht="14.25" hidden="1">
      <c r="AF14" s="327"/>
      <c r="AQ14" s="327"/>
      <c r="AR14" s="1635"/>
      <c r="AS14" s="1635"/>
      <c r="AT14" s="1635"/>
      <c r="AU14" s="1635"/>
      <c r="AV14" s="1635"/>
      <c r="AW14" s="1635"/>
      <c r="AX14" s="1635"/>
      <c r="AY14" s="1635"/>
      <c r="AZ14" s="1635"/>
      <c r="BA14" s="1635"/>
      <c r="BB14" s="1635"/>
      <c r="BJ14" s="1155">
        <v>0</v>
      </c>
    </row>
    <row customHeight="1" ht="14.25" hidden="1">
      <c r="AG15" s="1360"/>
      <c r="AH15" s="1360"/>
      <c r="AI15" s="1360"/>
      <c r="AJ15" s="1360"/>
      <c r="AK15" s="1360"/>
      <c r="AL15" s="1360"/>
      <c r="AM15" s="1360"/>
      <c r="AN15" s="2267"/>
      <c r="AO15" s="2268" t="s">
        <v>66</v>
      </c>
      <c r="AP15" s="2267"/>
      <c r="AQ15" s="2268" t="s">
        <v>66</v>
      </c>
      <c r="AR15" s="1635"/>
      <c r="AS15" s="1635"/>
      <c r="AT15" s="1635"/>
      <c r="AU15" s="1635"/>
      <c r="AV15" s="1635"/>
      <c r="AW15" s="1635"/>
      <c r="AX15" s="1635"/>
      <c r="AY15" s="1635"/>
      <c r="AZ15" s="1635"/>
      <c r="BA15" s="1635"/>
      <c r="BB15" s="1635"/>
      <c r="BJ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J16" s="1155">
        <v>0</v>
      </c>
    </row>
    <row customHeight="1" ht="14.25" hidden="1">
      <c r="AQ17" s="327"/>
      <c r="AR17" s="1635"/>
      <c r="AS17" s="1635"/>
      <c r="AT17" s="1635"/>
      <c r="AU17" s="1635"/>
      <c r="AV17" s="1635"/>
      <c r="AW17" s="1635"/>
      <c r="AX17" s="1635"/>
      <c r="AY17" s="1635"/>
      <c r="AZ17" s="1635"/>
      <c r="BA17" s="1635"/>
      <c r="BB17" s="1635"/>
      <c r="BJ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E18" s="511"/>
      <c r="BF18" s="511"/>
      <c r="BG18" s="511"/>
      <c r="BH18" s="511"/>
      <c r="BI18" s="511"/>
      <c r="BJ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E19" s="511"/>
      <c r="BF19" s="511"/>
      <c r="BG19" s="511"/>
      <c r="BH19" s="511"/>
      <c r="BI19" s="511"/>
      <c r="BJ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R20" s="1366"/>
      <c r="AS20" s="1366"/>
      <c r="AT20" s="1366"/>
      <c r="AU20" s="1366"/>
      <c r="AV20" s="1366"/>
      <c r="AW20" s="1366"/>
      <c r="AX20" s="1366"/>
      <c r="AY20" s="1366"/>
      <c r="AZ20" s="1370" t="s">
        <v>421</v>
      </c>
      <c r="BA20" s="1366"/>
      <c r="BB20" s="1370" t="s">
        <v>422</v>
      </c>
      <c r="BJ20" s="1160">
        <v>0</v>
      </c>
    </row>
    <row customHeight="1" ht="14.25" hidden="1">
      <c r="O21" s="1364"/>
      <c r="AR21" s="1635"/>
      <c r="AS21" s="1635"/>
      <c r="AT21" s="1635"/>
      <c r="AU21" s="1635"/>
      <c r="AV21" s="1635"/>
      <c r="AW21" s="1635"/>
      <c r="AX21" s="1635"/>
      <c r="AY21" s="1635"/>
      <c r="AZ21" s="1635"/>
      <c r="BA21" s="1635"/>
      <c r="BB21" s="1635"/>
      <c r="BJ21" s="1155">
        <v>0</v>
      </c>
    </row>
    <row customHeight="1" ht="14.25" hidden="1">
      <c r="O22" s="1364"/>
      <c r="AR22" s="1635"/>
      <c r="AS22" s="1635"/>
      <c r="AT22" s="1635"/>
      <c r="AU22" s="1635"/>
      <c r="AV22" s="1635"/>
      <c r="AW22" s="1635"/>
      <c r="AX22" s="1635"/>
      <c r="AY22" s="1635"/>
      <c r="AZ22" s="1635"/>
      <c r="BA22" s="1635"/>
      <c r="BB22" s="1635"/>
      <c r="BJ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J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J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J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509"/>
      <c r="BJ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2251" t="str">
        <f>IF(TITLE_NAME_OR_PR_CHANGE="",IF(TITLE_NAME_OR_PR="","",TITLE_NAME_OR_PR),TITLE_NAME_OR_PR_CHANGE)</f>
        <v/>
      </c>
      <c r="AS27" s="2251"/>
      <c r="AT27" s="2251"/>
      <c r="AU27" s="2251"/>
      <c r="AV27" s="2251"/>
      <c r="AW27" s="2251"/>
      <c r="AX27" s="2251"/>
      <c r="AY27" s="2251"/>
      <c r="AZ27" s="2251"/>
      <c r="BA27" s="2251"/>
      <c r="BB27" s="1635"/>
      <c r="BC27" s="326"/>
      <c r="BD27" s="280"/>
      <c r="BE27" s="368"/>
      <c r="BF27" s="368"/>
      <c r="BG27" s="368"/>
      <c r="BH27" s="368"/>
      <c r="BI27" s="368"/>
      <c r="BJ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v>
      </c>
      <c r="W28" s="2264"/>
      <c r="X28" s="2264"/>
      <c r="Y28" s="2264"/>
      <c r="Z28" s="2264"/>
      <c r="AA28" s="2264"/>
      <c r="AB28" s="2264"/>
      <c r="AC28" s="2264"/>
      <c r="AD28" s="2264"/>
      <c r="AE28" s="2264"/>
      <c r="AF28" s="326"/>
      <c r="AG28" s="2264" t="str">
        <f>IF(TITLE_DATE_PR_CHANGE="",IF(TITLE_DATE_PR="","",TITLE_DATE_PR),TITLE_DATE_PR_CHANGE)</f>
        <v>46141</v>
      </c>
      <c r="AH28" s="2264"/>
      <c r="AI28" s="2264"/>
      <c r="AJ28" s="2264"/>
      <c r="AK28" s="2264"/>
      <c r="AL28" s="2264"/>
      <c r="AM28" s="2264"/>
      <c r="AN28" s="2264"/>
      <c r="AO28" s="2264"/>
      <c r="AP28" s="2264"/>
      <c r="AQ28" s="326"/>
      <c r="AR28" s="2264" t="str">
        <f>IF(TITLE_DATE_PR_CHANGE="",IF(TITLE_DATE_PR="","",TITLE_DATE_PR),TITLE_DATE_PR_CHANGE)</f>
        <v>46141</v>
      </c>
      <c r="AS28" s="2264"/>
      <c r="AT28" s="2264"/>
      <c r="AU28" s="2264"/>
      <c r="AV28" s="2264"/>
      <c r="AW28" s="2264"/>
      <c r="AX28" s="2264"/>
      <c r="AY28" s="2264"/>
      <c r="AZ28" s="2264"/>
      <c r="BA28" s="2264"/>
      <c r="BB28" s="1635"/>
      <c r="BC28" s="326"/>
      <c r="BD28" s="280"/>
      <c r="BE28" s="368"/>
      <c r="BF28" s="368"/>
      <c r="BG28" s="368"/>
      <c r="BH28" s="368"/>
      <c r="BI28" s="368"/>
      <c r="BJ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658</v>
      </c>
      <c r="W29" s="2251"/>
      <c r="X29" s="2251"/>
      <c r="Y29" s="2251"/>
      <c r="Z29" s="2251"/>
      <c r="AA29" s="2251"/>
      <c r="AB29" s="2251"/>
      <c r="AC29" s="2251"/>
      <c r="AD29" s="2251"/>
      <c r="AE29" s="2251"/>
      <c r="AF29" s="326"/>
      <c r="AG29" s="2251" t="str">
        <f>IF(TITLE_NUMBER_PR_CHANGE="",IF(TITLE_NUMBER_PR="","",TITLE_NUMBER_PR),TITLE_NUMBER_PR_CHANGE)</f>
        <v>658</v>
      </c>
      <c r="AH29" s="2251"/>
      <c r="AI29" s="2251"/>
      <c r="AJ29" s="2251"/>
      <c r="AK29" s="2251"/>
      <c r="AL29" s="2251"/>
      <c r="AM29" s="2251"/>
      <c r="AN29" s="2251"/>
      <c r="AO29" s="2251"/>
      <c r="AP29" s="2251"/>
      <c r="AQ29" s="326"/>
      <c r="AR29" s="2251" t="str">
        <f>IF(TITLE_NUMBER_PR_CHANGE="",IF(TITLE_NUMBER_PR="","",TITLE_NUMBER_PR),TITLE_NUMBER_PR_CHANGE)</f>
        <v>658</v>
      </c>
      <c r="AS29" s="2251"/>
      <c r="AT29" s="2251"/>
      <c r="AU29" s="2251"/>
      <c r="AV29" s="2251"/>
      <c r="AW29" s="2251"/>
      <c r="AX29" s="2251"/>
      <c r="AY29" s="2251"/>
      <c r="AZ29" s="2251"/>
      <c r="BA29" s="2251"/>
      <c r="BB29" s="1635"/>
      <c r="BC29" s="326"/>
      <c r="BD29" s="280"/>
      <c r="BE29" s="368"/>
      <c r="BF29" s="368"/>
      <c r="BG29" s="368"/>
      <c r="BH29" s="368"/>
      <c r="BI29" s="368"/>
      <c r="BJ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2251" t="str">
        <f>IF(TITLE_IST_PUB_CHANGE="",IF(TITLE_IST_PUB="","",TITLE_IST_PUB),TITLE_IST_PUB_CHANGE)</f>
        <v/>
      </c>
      <c r="AS30" s="2251"/>
      <c r="AT30" s="2251"/>
      <c r="AU30" s="2251"/>
      <c r="AV30" s="2251"/>
      <c r="AW30" s="2251"/>
      <c r="AX30" s="2251"/>
      <c r="AY30" s="2251"/>
      <c r="AZ30" s="2251"/>
      <c r="BA30" s="2251"/>
      <c r="BB30" s="1635"/>
      <c r="BC30" s="326"/>
      <c r="BD30" s="280"/>
      <c r="BE30" s="368"/>
      <c r="BF30" s="368"/>
      <c r="BG30" s="368"/>
      <c r="BH30" s="368"/>
      <c r="BI30" s="368"/>
      <c r="BJ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509"/>
      <c r="BJ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v>
      </c>
      <c r="W32" s="2264"/>
      <c r="X32" s="2264"/>
      <c r="Y32" s="2264"/>
      <c r="Z32" s="2264"/>
      <c r="AA32" s="2264"/>
      <c r="AB32" s="2264"/>
      <c r="AC32" s="2264"/>
      <c r="AD32" s="2264"/>
      <c r="AE32" s="2264"/>
      <c r="AF32" s="326"/>
      <c r="AG32" s="2264" t="str">
        <f>IF(TITLE_DATE_PR_CHANGE="",IF(TITLE_DATE_PR="","",TITLE_DATE_PR),TITLE_DATE_PR_CHANGE)</f>
        <v>46141</v>
      </c>
      <c r="AH32" s="2264"/>
      <c r="AI32" s="2264"/>
      <c r="AJ32" s="2264"/>
      <c r="AK32" s="2264"/>
      <c r="AL32" s="2264"/>
      <c r="AM32" s="2264"/>
      <c r="AN32" s="2264"/>
      <c r="AO32" s="2264"/>
      <c r="AP32" s="2264"/>
      <c r="AQ32" s="326"/>
      <c r="AR32" s="2264" t="str">
        <f>IF(TITLE_DATE_PR_CHANGE="",IF(TITLE_DATE_PR="","",TITLE_DATE_PR),TITLE_DATE_PR_CHANGE)</f>
        <v>46141</v>
      </c>
      <c r="AS32" s="2264"/>
      <c r="AT32" s="2264"/>
      <c r="AU32" s="2264"/>
      <c r="AV32" s="2264"/>
      <c r="AW32" s="2264"/>
      <c r="AX32" s="2264"/>
      <c r="AY32" s="2264"/>
      <c r="AZ32" s="2264"/>
      <c r="BA32" s="2264"/>
      <c r="BB32" s="1635"/>
      <c r="BC32" s="326"/>
      <c r="BD32" s="280"/>
      <c r="BE32" s="368"/>
      <c r="BF32" s="368"/>
      <c r="BG32" s="368"/>
      <c r="BH32" s="368"/>
      <c r="BI32" s="368"/>
      <c r="BJ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658</v>
      </c>
      <c r="W33" s="2251"/>
      <c r="X33" s="2251"/>
      <c r="Y33" s="2251"/>
      <c r="Z33" s="2251"/>
      <c r="AA33" s="2251"/>
      <c r="AB33" s="2251"/>
      <c r="AC33" s="2251"/>
      <c r="AD33" s="2251"/>
      <c r="AE33" s="2251"/>
      <c r="AF33" s="326"/>
      <c r="AG33" s="2251" t="str">
        <f>IF(TITLE_NUMBER_PR_CHANGE="",IF(TITLE_NUMBER_PR="","",TITLE_NUMBER_PR),TITLE_NUMBER_PR_CHANGE)</f>
        <v>658</v>
      </c>
      <c r="AH33" s="2251"/>
      <c r="AI33" s="2251"/>
      <c r="AJ33" s="2251"/>
      <c r="AK33" s="2251"/>
      <c r="AL33" s="2251"/>
      <c r="AM33" s="2251"/>
      <c r="AN33" s="2251"/>
      <c r="AO33" s="2251"/>
      <c r="AP33" s="2251"/>
      <c r="AQ33" s="326"/>
      <c r="AR33" s="2251" t="str">
        <f>IF(TITLE_NUMBER_PR_CHANGE="",IF(TITLE_NUMBER_PR="","",TITLE_NUMBER_PR),TITLE_NUMBER_PR_CHANGE)</f>
        <v>658</v>
      </c>
      <c r="AS33" s="2251"/>
      <c r="AT33" s="2251"/>
      <c r="AU33" s="2251"/>
      <c r="AV33" s="2251"/>
      <c r="AW33" s="2251"/>
      <c r="AX33" s="2251"/>
      <c r="AY33" s="2251"/>
      <c r="AZ33" s="2251"/>
      <c r="BA33" s="2251"/>
      <c r="BB33" s="1635"/>
      <c r="BC33" s="326"/>
      <c r="BD33" s="280"/>
      <c r="BE33" s="368"/>
      <c r="BF33" s="368"/>
      <c r="BG33" s="368"/>
      <c r="BH33" s="368"/>
      <c r="BI33" s="368"/>
      <c r="BJ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R34" s="1635"/>
      <c r="AS34" s="1635"/>
      <c r="AT34" s="1635"/>
      <c r="AU34" s="1635"/>
      <c r="AV34" s="1635"/>
      <c r="AW34" s="1635"/>
      <c r="AX34" s="1635"/>
      <c r="AY34" s="1635"/>
      <c r="AZ34" s="1635"/>
      <c r="BA34" s="1635"/>
      <c r="BB34" s="1642" t="s">
        <v>428</v>
      </c>
      <c r="BE34" s="368"/>
      <c r="BF34" s="368"/>
      <c r="BG34" s="368"/>
      <c r="BH34" s="368"/>
      <c r="BI34" s="368"/>
      <c r="BJ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532</v>
      </c>
      <c r="AS35" s="2252"/>
      <c r="AT35" s="2252"/>
      <c r="AU35" s="2252"/>
      <c r="AV35" s="2252"/>
      <c r="AW35" s="2252"/>
      <c r="AX35" s="2252"/>
      <c r="AY35" s="2252"/>
      <c r="AZ35" s="2252"/>
      <c r="BA35" s="2252"/>
      <c r="BB35" s="2252"/>
      <c r="BJ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303</v>
      </c>
      <c r="AS36" s="2312"/>
      <c r="AT36" s="2312"/>
      <c r="AU36" s="2312"/>
      <c r="AV36" s="2312"/>
      <c r="AW36" s="2312"/>
      <c r="AX36" s="2312"/>
      <c r="AY36" s="2312"/>
      <c r="AZ36" s="2312"/>
      <c r="BA36" s="2312"/>
      <c r="BB36" s="2312"/>
      <c r="BC36" s="2127"/>
      <c r="BD36" s="2127"/>
      <c r="BJ36" s="1155"/>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399" t="s">
        <v>430</v>
      </c>
      <c r="AS37" s="2291"/>
      <c r="AT37" s="2291"/>
      <c r="AU37" s="2291"/>
      <c r="AV37" s="2291"/>
      <c r="AW37" s="2291"/>
      <c r="AX37" s="2291"/>
      <c r="AY37" s="2400"/>
      <c r="AZ37" s="2400"/>
      <c r="BA37" s="2401"/>
      <c r="BB37" s="2277" t="s">
        <v>431</v>
      </c>
      <c r="BC37" s="2280" t="s">
        <v>433</v>
      </c>
      <c r="BD37" s="2127"/>
      <c r="BJ37" s="1155">
        <v>14</v>
      </c>
    </row>
    <row customHeight="1" ht="19.95">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366" t="s">
        <v>533</v>
      </c>
      <c r="AS38" s="2365" t="s">
        <v>534</v>
      </c>
      <c r="AT38" s="2365"/>
      <c r="AU38" s="2365"/>
      <c r="AV38" s="2365" t="s">
        <v>535</v>
      </c>
      <c r="AW38" s="2365"/>
      <c r="AX38" s="2365"/>
      <c r="AY38" s="2294" t="s">
        <v>437</v>
      </c>
      <c r="AZ38" s="2611"/>
      <c r="BA38" s="2314"/>
      <c r="BB38" s="2278"/>
      <c r="BC38" s="2281"/>
      <c r="BD38" s="2127"/>
      <c r="BJ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366"/>
      <c r="AS39" s="2365" t="s">
        <v>536</v>
      </c>
      <c r="AT39" s="2365" t="s">
        <v>537</v>
      </c>
      <c r="AU39" s="2365"/>
      <c r="AV39" s="2365" t="s">
        <v>538</v>
      </c>
      <c r="AW39" s="2365" t="s">
        <v>537</v>
      </c>
      <c r="AX39" s="2365"/>
      <c r="AY39" s="2295"/>
      <c r="AZ39" s="2612"/>
      <c r="BA39" s="2316"/>
      <c r="BB39" s="2278"/>
      <c r="BC39" s="2281"/>
      <c r="BD39" s="2127"/>
      <c r="BE39" s="1636"/>
      <c r="BF39" s="1636"/>
      <c r="BG39" s="1636"/>
      <c r="BH39" s="1636"/>
      <c r="BI39" s="1636"/>
      <c r="BJ39" s="1631">
        <v>19</v>
      </c>
    </row>
    <row customHeight="1" ht="61.949999999999996">
      <c r="A40" s="1370"/>
      <c r="B40" s="1370" t="s">
        <v>136</v>
      </c>
      <c r="C40" s="1370" t="s">
        <v>137</v>
      </c>
      <c r="D40" s="1370" t="s">
        <v>138</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366"/>
      <c r="AS40" s="2365"/>
      <c r="AT40" s="2365" t="s">
        <v>539</v>
      </c>
      <c r="AU40" s="2365" t="s">
        <v>540</v>
      </c>
      <c r="AV40" s="2365"/>
      <c r="AW40" s="2365" t="s">
        <v>541</v>
      </c>
      <c r="AX40" s="2365" t="s">
        <v>542</v>
      </c>
      <c r="AY40" s="2577" t="s">
        <v>447</v>
      </c>
      <c r="AZ40" s="2270" t="s">
        <v>448</v>
      </c>
      <c r="BA40" s="2271"/>
      <c r="BB40" s="2279"/>
      <c r="BC40" s="2282"/>
      <c r="BD40" s="2127"/>
      <c r="BJ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1245">
        <f>OFFSET(BC41,0,-1)</f>
        <v>3</v>
      </c>
      <c r="BD41" s="1482">
        <f>OFFSET(BD41,0,-1)+1</f>
        <v>4</v>
      </c>
      <c r="BE41" s="511"/>
      <c r="BF41" s="511"/>
      <c r="BG41" s="511"/>
      <c r="BH41" s="511"/>
      <c r="BI41" s="511"/>
      <c r="BJ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124</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(горячее водоснабжение)</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4"/>
      <c r="BD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2" s="500"/>
      <c r="BG42" s="500" t="str">
        <f>IF(T42="","",T42)</f>
        <v>Наименование тарифа</v>
      </c>
      <c r="BH42" s="500"/>
      <c r="BI42" s="500"/>
      <c r="BJ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400</v>
      </c>
      <c r="U43" s="300"/>
      <c r="V43" s="2242"/>
      <c r="W43" s="2243"/>
      <c r="X43" s="2243"/>
      <c r="Y43" s="2243"/>
      <c r="Z43" s="2243"/>
      <c r="AA43" s="2243"/>
      <c r="AB43" s="2243"/>
      <c r="AC43" s="2243"/>
      <c r="AD43" s="2243"/>
      <c r="AE43" s="2243"/>
      <c r="AF43" s="2244"/>
      <c r="AG43" s="2242" t="str">
        <f>INDEX(PT_DIFFERENTIATION_TER,MATCH(B43,PT_DIFFERENTIATION_TER_ID,0))</f>
        <v>Территория 1</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4"/>
      <c r="BD43" s="1258" t="s">
        <v>401</v>
      </c>
      <c r="BF43" s="500"/>
      <c r="BG43" s="500" t="str">
        <f>IF(T43="","",T43)</f>
        <v>Территория действия тарифа</v>
      </c>
      <c r="BH43" s="500"/>
      <c r="BI43" s="500"/>
      <c r="BJ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530</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4"/>
      <c r="BD44" s="1258" t="s">
        <v>531</v>
      </c>
      <c r="BF44" s="500"/>
      <c r="BG44" s="500" t="str">
        <f>IF(T44="","",T44)</f>
        <v>Наименование централизованной системы горячего водоснабжения</v>
      </c>
      <c r="BH44" s="500"/>
      <c r="BI44" s="500"/>
      <c r="BJ44" s="1155">
        <v>23</v>
      </c>
    </row>
    <row customHeight="1" ht="24">
      <c r="A45" s="1363" t="s">
        <v>251</v>
      </c>
      <c r="B45" s="1363" t="s">
        <v>252</v>
      </c>
      <c r="C45" s="1363" t="s">
        <v>253</v>
      </c>
      <c r="D45" s="1363" t="s">
        <v>543</v>
      </c>
      <c r="E45" s="2259"/>
      <c r="F45" s="2259"/>
      <c r="G45" s="2259"/>
      <c r="H45" s="2259"/>
      <c r="I45" s="2256" t="str">
        <f>S44&amp;".1"</f>
        <v>1.1.1.1</v>
      </c>
      <c r="J45" s="1363"/>
      <c r="K45" s="1363"/>
      <c r="L45" s="1364"/>
      <c r="P45" s="2257">
        <v>1</v>
      </c>
      <c r="Q45" s="1481"/>
      <c r="R45" s="356"/>
      <c r="S45" s="1493" t="str">
        <f>$I45</f>
        <v>1.1.1.1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5"/>
      <c r="BD45" s="1258" t="s">
        <v>484</v>
      </c>
      <c r="BF45" s="500"/>
      <c r="BG45" s="500" t="str">
        <f>IF(T45="","",T45)</f>
        <v>Наименование признака дифференциации</v>
      </c>
      <c r="BH45" s="500"/>
      <c r="BI45" s="500"/>
      <c r="BJ45" s="1155">
        <v>23</v>
      </c>
    </row>
    <row customHeight="1" ht="24">
      <c r="A46" s="1363" t="s">
        <v>251</v>
      </c>
      <c r="B46" s="1363" t="s">
        <v>252</v>
      </c>
      <c r="C46" s="1363" t="s">
        <v>253</v>
      </c>
      <c r="D46" s="1363" t="s">
        <v>543</v>
      </c>
      <c r="E46" s="2259"/>
      <c r="F46" s="2259"/>
      <c r="G46" s="2259"/>
      <c r="H46" s="2259"/>
      <c r="I46" s="2286"/>
      <c r="J46" s="2256" t="str">
        <f>I45&amp;".1"</f>
        <v>1.1.1.1.1</v>
      </c>
      <c r="K46" s="1363"/>
      <c r="L46" s="1364" t="s">
        <v>409</v>
      </c>
      <c r="P46" s="2257"/>
      <c r="Q46" s="2257">
        <v>1</v>
      </c>
      <c r="R46" s="357"/>
      <c r="S46" s="1493" t="str">
        <f>$J46</f>
        <v>1.1.1.1.1</v>
      </c>
      <c r="T46" s="286" t="s">
        <v>410</v>
      </c>
      <c r="U46" s="300"/>
      <c r="V46" s="2245"/>
      <c r="W46" s="2246"/>
      <c r="X46" s="2246"/>
      <c r="Y46" s="2246"/>
      <c r="Z46" s="2246"/>
      <c r="AA46" s="2246"/>
      <c r="AB46" s="2246"/>
      <c r="AC46" s="2246"/>
      <c r="AD46" s="2246"/>
      <c r="AE46" s="2246"/>
      <c r="AF46" s="2247"/>
      <c r="AG46" s="2245" t="s">
        <v>544</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7"/>
      <c r="BD46" s="1307" t="s">
        <v>485</v>
      </c>
      <c r="BF46" s="500"/>
      <c r="BG46" s="500" t="str">
        <f>IF(T46="","",T46)</f>
        <v>Группа потребителей</v>
      </c>
      <c r="BH46" s="500"/>
      <c r="BI46" s="500"/>
      <c r="BJ46" s="1155">
        <v>23</v>
      </c>
    </row>
    <row customHeight="1" ht="24">
      <c r="A47" s="1363" t="s">
        <v>251</v>
      </c>
      <c r="B47" s="1363" t="s">
        <v>252</v>
      </c>
      <c r="C47" s="1363" t="s">
        <v>253</v>
      </c>
      <c r="D47" s="1363" t="s">
        <v>543</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602"/>
      <c r="AD47" s="2107" t="s">
        <v>66</v>
      </c>
      <c r="AE47" s="2287"/>
      <c r="AF47" s="2107" t="s">
        <v>66</v>
      </c>
      <c r="AG47" s="751">
        <v>579.9</v>
      </c>
      <c r="AH47" s="751">
        <v>278.95</v>
      </c>
      <c r="AI47" s="751"/>
      <c r="AJ47" s="751"/>
      <c r="AK47" s="751">
        <v>5015.8</v>
      </c>
      <c r="AL47" s="751"/>
      <c r="AM47" s="751"/>
      <c r="AN47" s="2602">
        <v>46388</v>
      </c>
      <c r="AO47" s="2107" t="s">
        <v>66</v>
      </c>
      <c r="AP47" s="2287">
        <v>46568</v>
      </c>
      <c r="AQ47" s="2107" t="s">
        <v>66</v>
      </c>
      <c r="AR47" s="751">
        <v>323.1</v>
      </c>
      <c r="AS47" s="751">
        <v>106.94</v>
      </c>
      <c r="AT47" s="751"/>
      <c r="AU47" s="751"/>
      <c r="AV47" s="751">
        <v>3602.62</v>
      </c>
      <c r="AW47" s="751"/>
      <c r="AX47" s="751"/>
      <c r="AY47" s="2602">
        <v>46569</v>
      </c>
      <c r="AZ47" s="2107" t="s">
        <v>66</v>
      </c>
      <c r="BA47" s="2287">
        <v>46752</v>
      </c>
      <c r="BB47" s="2107" t="s">
        <v>66</v>
      </c>
      <c r="BC47" s="1438"/>
      <c r="BD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1">
        <f>STRCHECKDATE(V48:BC48)</f>
      </c>
      <c r="BF47" s="500"/>
      <c r="BG47" s="500" t="str">
        <f>IF(T47="","",T47)</f>
        <v/>
      </c>
      <c r="BH47" s="500"/>
      <c r="BI47" s="500"/>
      <c r="BJ47" s="1155">
        <v>23</v>
      </c>
    </row>
    <row customHeight="1" ht="0">
      <c r="A48" s="1363" t="s">
        <v>251</v>
      </c>
      <c r="B48" s="1363" t="s">
        <v>252</v>
      </c>
      <c r="C48" s="1363" t="s">
        <v>253</v>
      </c>
      <c r="D48" s="1363" t="s">
        <v>543</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1439"/>
      <c r="BD48" s="2349"/>
      <c r="BF48" s="500"/>
      <c r="BG48" s="500" t="str">
        <f>IF(T48="","",T48)</f>
        <v/>
      </c>
      <c r="BH48" s="500"/>
      <c r="BI48" s="500"/>
      <c r="BJ48" s="1155">
        <v>0</v>
      </c>
    </row>
    <row customHeight="1" ht="21">
      <c r="A49" s="1363" t="s">
        <v>251</v>
      </c>
      <c r="B49" s="1363" t="s">
        <v>252</v>
      </c>
      <c r="C49" s="1363" t="s">
        <v>253</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2"/>
      <c r="AS49" s="2642"/>
      <c r="AT49" s="2642"/>
      <c r="AU49" s="2642"/>
      <c r="AV49" s="2642"/>
      <c r="AW49" s="2642"/>
      <c r="AX49" s="2642"/>
      <c r="AY49" s="2642"/>
      <c r="AZ49" s="2642"/>
      <c r="BA49" s="2642"/>
      <c r="BB49" s="2642"/>
      <c r="BC49" s="367"/>
      <c r="BD49" s="1258" t="s">
        <v>487</v>
      </c>
      <c r="BF49" s="500"/>
      <c r="BG49" s="500" t="str">
        <f>IF(T49="","",T49)</f>
        <v>Добавить значение признака дифференциации</v>
      </c>
      <c r="BH49" s="500"/>
      <c r="BI49" s="500"/>
      <c r="BJ49" s="1155">
        <v>20</v>
      </c>
    </row>
    <row s="1850" customFormat="1" customHeight="1" ht="23.25">
      <c r="A50" s="1363"/>
      <c r="B50" s="1363"/>
      <c r="C50" s="1363"/>
      <c r="D50" s="1363"/>
      <c r="E50" s="2259"/>
      <c r="F50" s="2259"/>
      <c r="G50" s="2259"/>
      <c r="H50" s="2259"/>
      <c r="I50" s="2286"/>
      <c r="J50" s="2256" t="str">
        <f>I45&amp;".2"</f>
        <v>1.1.1.1.2</v>
      </c>
      <c r="K50" s="1363"/>
      <c r="L50" s="1369" t="s">
        <v>409</v>
      </c>
      <c r="M50" s="1776"/>
      <c r="N50" s="1776"/>
      <c r="O50" s="1776"/>
      <c r="P50" s="2374"/>
      <c r="Q50" s="683" t="s">
        <v>532</v>
      </c>
      <c r="R50" s="357"/>
      <c r="S50" s="2273" t="str">
        <f>$J50</f>
        <v>1.1.1.1.2</v>
      </c>
      <c r="T50" s="286" t="s">
        <v>410</v>
      </c>
      <c r="U50" s="300"/>
      <c r="V50" s="2245"/>
      <c r="W50" s="2246"/>
      <c r="X50" s="2246"/>
      <c r="Y50" s="2246"/>
      <c r="Z50" s="2246"/>
      <c r="AA50" s="2246"/>
      <c r="AB50" s="2246"/>
      <c r="AC50" s="2246"/>
      <c r="AD50" s="2246"/>
      <c r="AE50" s="2246"/>
      <c r="AF50" s="2247"/>
      <c r="AG50" s="2245" t="s">
        <v>545</v>
      </c>
      <c r="AH50" s="2246"/>
      <c r="AI50" s="2246"/>
      <c r="AJ50" s="2246"/>
      <c r="AK50" s="2246"/>
      <c r="AL50" s="2246"/>
      <c r="AM50" s="2246"/>
      <c r="AN50" s="2246"/>
      <c r="AO50" s="2246"/>
      <c r="AP50" s="2246"/>
      <c r="AQ50" s="2246"/>
      <c r="AR50" s="2245"/>
      <c r="AS50" s="2246"/>
      <c r="AT50" s="2246"/>
      <c r="AU50" s="2246"/>
      <c r="AV50" s="2246"/>
      <c r="AW50" s="2246"/>
      <c r="AX50" s="2246"/>
      <c r="AY50" s="2246"/>
      <c r="AZ50" s="2246"/>
      <c r="BA50" s="2246"/>
      <c r="BB50" s="2247"/>
      <c r="BC50" s="2247"/>
      <c r="BD50" s="1307" t="s">
        <v>485</v>
      </c>
      <c r="BE50" s="1642"/>
      <c r="BF50" s="1624"/>
      <c r="BG50" s="1624" t="str">
        <f>IF(T50="","",T50)</f>
        <v>Группа потребителей</v>
      </c>
      <c r="BH50" s="1624"/>
      <c r="BI50" s="1624"/>
      <c r="BJ50" s="1635">
        <v>0</v>
      </c>
    </row>
    <row s="1850" customFormat="1" customHeight="1" ht="23.25">
      <c r="A51" s="1363"/>
      <c r="B51" s="1363"/>
      <c r="C51" s="1363"/>
      <c r="D51" s="1363"/>
      <c r="E51" s="2259"/>
      <c r="F51" s="2259"/>
      <c r="G51" s="2259"/>
      <c r="H51" s="2259"/>
      <c r="I51" s="2286"/>
      <c r="J51" s="2286" t="str">
        <f>I45&amp;".1"</f>
        <v>1.1.1.1.1</v>
      </c>
      <c r="K51" s="2256" t="str">
        <f>J50&amp;".1"</f>
        <v>1.1.1.1.2.1</v>
      </c>
      <c r="L51" s="1369"/>
      <c r="M51" s="1776"/>
      <c r="N51" s="1776"/>
      <c r="O51" s="1776"/>
      <c r="P51" s="2374"/>
      <c r="Q51" s="2374"/>
      <c r="R51" s="357">
        <v>1</v>
      </c>
      <c r="S51" s="2273" t="str">
        <f>$K51</f>
        <v>1.1.1.1.2.1</v>
      </c>
      <c r="T51" s="1437"/>
      <c r="U51" s="300"/>
      <c r="V51" s="751"/>
      <c r="W51" s="751"/>
      <c r="X51" s="751"/>
      <c r="Y51" s="751"/>
      <c r="Z51" s="751"/>
      <c r="AA51" s="751"/>
      <c r="AB51" s="751"/>
      <c r="AC51" s="2602"/>
      <c r="AD51" s="2107" t="s">
        <v>66</v>
      </c>
      <c r="AE51" s="2602"/>
      <c r="AF51" s="2107" t="s">
        <v>66</v>
      </c>
      <c r="AG51" s="751">
        <v>296.72</v>
      </c>
      <c r="AH51" s="751">
        <v>80.92</v>
      </c>
      <c r="AI51" s="751"/>
      <c r="AJ51" s="751"/>
      <c r="AK51" s="751">
        <v>3596.63</v>
      </c>
      <c r="AL51" s="751"/>
      <c r="AM51" s="751"/>
      <c r="AN51" s="2602">
        <v>46388</v>
      </c>
      <c r="AO51" s="2107" t="s">
        <v>66</v>
      </c>
      <c r="AP51" s="2287">
        <v>46568</v>
      </c>
      <c r="AQ51" s="2107" t="s">
        <v>66</v>
      </c>
      <c r="AR51" s="751">
        <v>327.17</v>
      </c>
      <c r="AS51" s="751">
        <v>89.23</v>
      </c>
      <c r="AT51" s="751"/>
      <c r="AU51" s="751"/>
      <c r="AV51" s="751">
        <v>3965.64</v>
      </c>
      <c r="AW51" s="751"/>
      <c r="AX51" s="751"/>
      <c r="AY51" s="2602">
        <v>46569</v>
      </c>
      <c r="AZ51" s="2107" t="s">
        <v>66</v>
      </c>
      <c r="BA51" s="2602">
        <v>46752</v>
      </c>
      <c r="BB51" s="2107" t="s">
        <v>66</v>
      </c>
      <c r="BC51" s="1438"/>
      <c r="BD5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1642">
        <f>STRCHECKDATE(V52:BC52)</f>
      </c>
      <c r="BF51" s="1624"/>
      <c r="BG51" s="1624" t="str">
        <f>IF(T51="","",T51)</f>
        <v/>
      </c>
      <c r="BH51" s="1624"/>
      <c r="BI51" s="1624"/>
      <c r="BJ51" s="1635">
        <v>0</v>
      </c>
    </row>
    <row s="1850" customFormat="1" customHeight="1" ht="14.25">
      <c r="A52" s="1363"/>
      <c r="B52" s="1363"/>
      <c r="C52" s="1363"/>
      <c r="D52" s="1363"/>
      <c r="E52" s="2259"/>
      <c r="F52" s="2259"/>
      <c r="G52" s="2259"/>
      <c r="H52" s="2259"/>
      <c r="I52" s="2286"/>
      <c r="J52" s="2286" t="str">
        <f>I45&amp;".1"</f>
        <v>1.1.1.1.1</v>
      </c>
      <c r="K52" s="2256"/>
      <c r="L52" s="1369"/>
      <c r="M52" s="1776"/>
      <c r="N52" s="1776"/>
      <c r="O52" s="1776"/>
      <c r="P52" s="2374"/>
      <c r="Q52" s="2374"/>
      <c r="R52" s="357"/>
      <c r="S52" s="2513"/>
      <c r="T52" s="300"/>
      <c r="U52" s="300"/>
      <c r="V52" s="325"/>
      <c r="W52" s="325"/>
      <c r="X52" s="325"/>
      <c r="Y52" s="325"/>
      <c r="Z52" s="325"/>
      <c r="AA52" s="325"/>
      <c r="AB52" s="325"/>
      <c r="AC52" s="2309"/>
      <c r="AD52" s="2107"/>
      <c r="AE52" s="2309"/>
      <c r="AF52" s="2107"/>
      <c r="AG52" s="325"/>
      <c r="AH52" s="325"/>
      <c r="AI52" s="325"/>
      <c r="AJ52" s="325"/>
      <c r="AK52" s="325"/>
      <c r="AL52" s="325"/>
      <c r="AM52" s="325"/>
      <c r="AN52" s="2309"/>
      <c r="AO52" s="2107"/>
      <c r="AP52" s="2288"/>
      <c r="AQ52" s="2107"/>
      <c r="AR52" s="325"/>
      <c r="AS52" s="325"/>
      <c r="AT52" s="325"/>
      <c r="AU52" s="325"/>
      <c r="AV52" s="325"/>
      <c r="AW52" s="325"/>
      <c r="AX52" s="325"/>
      <c r="AY52" s="2309"/>
      <c r="AZ52" s="2107"/>
      <c r="BA52" s="2309"/>
      <c r="BB52" s="2107"/>
      <c r="BC52" s="1439"/>
      <c r="BD52" s="2349"/>
      <c r="BE52" s="1642"/>
      <c r="BF52" s="1624"/>
      <c r="BG52" s="1624" t="str">
        <f>IF(T52="","",T52)</f>
        <v/>
      </c>
      <c r="BH52" s="1624"/>
      <c r="BI52" s="1624"/>
      <c r="BJ52" s="1635">
        <v>0</v>
      </c>
    </row>
    <row s="1850" customFormat="1" customHeight="1" ht="21">
      <c r="A53" s="1363"/>
      <c r="B53" s="1363"/>
      <c r="C53" s="1363"/>
      <c r="D53" s="1363"/>
      <c r="E53" s="2259"/>
      <c r="F53" s="2259"/>
      <c r="G53" s="2259"/>
      <c r="H53" s="2259"/>
      <c r="I53" s="2286"/>
      <c r="J53" s="2256" t="str">
        <f>I45&amp;".1"</f>
        <v>1.1.1.1.1</v>
      </c>
      <c r="K53" s="1363"/>
      <c r="L53" s="1369"/>
      <c r="M53" s="1776"/>
      <c r="N53" s="1776"/>
      <c r="O53" s="1776"/>
      <c r="P53" s="2374"/>
      <c r="Q53" s="2374"/>
      <c r="R53" s="356"/>
      <c r="S53" s="2644"/>
      <c r="T53" s="2645" t="s">
        <v>486</v>
      </c>
      <c r="U53" s="2646"/>
      <c r="V53" s="2646"/>
      <c r="W53" s="2646"/>
      <c r="X53" s="2646"/>
      <c r="Y53" s="2646"/>
      <c r="Z53" s="2646"/>
      <c r="AA53" s="2646"/>
      <c r="AB53" s="2646"/>
      <c r="AC53" s="2646"/>
      <c r="AD53" s="2646"/>
      <c r="AE53" s="2646"/>
      <c r="AF53" s="2646"/>
      <c r="AG53" s="2646"/>
      <c r="AH53" s="2646"/>
      <c r="AI53" s="2646"/>
      <c r="AJ53" s="2646"/>
      <c r="AK53" s="2646"/>
      <c r="AL53" s="2646"/>
      <c r="AM53" s="2646"/>
      <c r="AN53" s="2646"/>
      <c r="AO53" s="2646"/>
      <c r="AP53" s="2646"/>
      <c r="AQ53" s="2646"/>
      <c r="AR53" s="2647"/>
      <c r="AS53" s="2647"/>
      <c r="AT53" s="2647"/>
      <c r="AU53" s="2647"/>
      <c r="AV53" s="2647"/>
      <c r="AW53" s="2647"/>
      <c r="AX53" s="2647"/>
      <c r="AY53" s="2647"/>
      <c r="AZ53" s="2647"/>
      <c r="BA53" s="2647"/>
      <c r="BB53" s="2647"/>
      <c r="BC53" s="2646"/>
      <c r="BD53" s="1258" t="s">
        <v>487</v>
      </c>
      <c r="BE53" s="1642"/>
      <c r="BF53" s="1624"/>
      <c r="BG53" s="1624" t="str">
        <f>IF(T53="","",T53)</f>
        <v>Добавить значение признака дифференциации</v>
      </c>
      <c r="BH53" s="1624"/>
      <c r="BI53" s="1624"/>
      <c r="BJ53" s="1635">
        <v>0</v>
      </c>
    </row>
    <row customHeight="1" ht="22.049999999999997">
      <c r="A54" s="1363" t="s">
        <v>251</v>
      </c>
      <c r="B54" s="1363" t="s">
        <v>252</v>
      </c>
      <c r="C54" s="1363" t="s">
        <v>253</v>
      </c>
      <c r="D54" s="1363" t="s">
        <v>543</v>
      </c>
      <c r="E54" s="2259"/>
      <c r="F54" s="2259"/>
      <c r="G54" s="2259"/>
      <c r="H54" s="2259"/>
      <c r="I54" s="2256"/>
      <c r="J54" s="1363"/>
      <c r="K54" s="1363"/>
      <c r="L54" s="1364"/>
      <c r="P54" s="2257"/>
      <c r="Q54" s="1481"/>
      <c r="R54" s="356"/>
      <c r="S54" s="1278"/>
      <c r="T54" s="365" t="s">
        <v>415</v>
      </c>
      <c r="U54" s="367"/>
      <c r="V54" s="367"/>
      <c r="W54" s="600"/>
      <c r="X54" s="600"/>
      <c r="Y54" s="600"/>
      <c r="Z54" s="600"/>
      <c r="AA54" s="600"/>
      <c r="AB54" s="600"/>
      <c r="AC54" s="367"/>
      <c r="AD54" s="367"/>
      <c r="AE54" s="367"/>
      <c r="AF54" s="366"/>
      <c r="AG54" s="367"/>
      <c r="AH54" s="600"/>
      <c r="AI54" s="600"/>
      <c r="AJ54" s="600"/>
      <c r="AK54" s="600"/>
      <c r="AL54" s="600"/>
      <c r="AM54" s="367"/>
      <c r="AN54" s="367"/>
      <c r="AO54" s="367"/>
      <c r="AP54" s="367"/>
      <c r="AQ54" s="366"/>
      <c r="AR54" s="2642"/>
      <c r="AS54" s="2642"/>
      <c r="AT54" s="2642"/>
      <c r="AU54" s="2642"/>
      <c r="AV54" s="2642"/>
      <c r="AW54" s="2642"/>
      <c r="AX54" s="2642"/>
      <c r="AY54" s="2642"/>
      <c r="AZ54" s="2642"/>
      <c r="BA54" s="2642"/>
      <c r="BB54" s="2643"/>
      <c r="BC54" s="367"/>
      <c r="BD54" s="1440"/>
      <c r="BF54" s="500"/>
      <c r="BG54" s="500" t="str">
        <f>IF(T54="","",T54)</f>
        <v>Добавить группу потребителей</v>
      </c>
      <c r="BH54" s="500"/>
      <c r="BI54" s="500"/>
      <c r="BJ54" s="1155">
        <v>21</v>
      </c>
    </row>
    <row customHeight="1" ht="22.049999999999997">
      <c r="A55" s="1363" t="s">
        <v>251</v>
      </c>
      <c r="B55" s="1363" t="s">
        <v>252</v>
      </c>
      <c r="C55" s="1363" t="s">
        <v>253</v>
      </c>
      <c r="D55" s="1363" t="s">
        <v>543</v>
      </c>
      <c r="E55" s="2259"/>
      <c r="F55" s="2259"/>
      <c r="G55" s="2259"/>
      <c r="H55" s="2258"/>
      <c r="I55" s="1363"/>
      <c r="J55" s="1363"/>
      <c r="K55" s="1363"/>
      <c r="L55" s="1364"/>
      <c r="M55" s="1365"/>
      <c r="N55" s="1365"/>
      <c r="O55" s="537"/>
      <c r="P55" s="360"/>
      <c r="Q55" s="375"/>
      <c r="R55" s="355"/>
      <c r="S55" s="1278"/>
      <c r="T55" s="372" t="s">
        <v>488</v>
      </c>
      <c r="U55" s="367"/>
      <c r="V55" s="367"/>
      <c r="W55" s="600"/>
      <c r="X55" s="600"/>
      <c r="Y55" s="600"/>
      <c r="Z55" s="600"/>
      <c r="AA55" s="600"/>
      <c r="AB55" s="600"/>
      <c r="AC55" s="367"/>
      <c r="AD55" s="367"/>
      <c r="AE55" s="367"/>
      <c r="AF55" s="366"/>
      <c r="AG55" s="367"/>
      <c r="AH55" s="600"/>
      <c r="AI55" s="600"/>
      <c r="AJ55" s="600"/>
      <c r="AK55" s="600"/>
      <c r="AL55" s="600"/>
      <c r="AM55" s="367"/>
      <c r="AN55" s="367"/>
      <c r="AO55" s="367"/>
      <c r="AP55" s="367"/>
      <c r="AQ55" s="366"/>
      <c r="AR55" s="2642"/>
      <c r="AS55" s="2642"/>
      <c r="AT55" s="2642"/>
      <c r="AU55" s="2642"/>
      <c r="AV55" s="2642"/>
      <c r="AW55" s="2642"/>
      <c r="AX55" s="2642"/>
      <c r="AY55" s="2642"/>
      <c r="AZ55" s="2642"/>
      <c r="BA55" s="2642"/>
      <c r="BB55" s="2643"/>
      <c r="BC55" s="367"/>
      <c r="BD55" s="303"/>
      <c r="BF55" s="500"/>
      <c r="BG55" s="500" t="str">
        <f>IF(T55="","",T55)</f>
        <v>Добавить наименование признака дифференциации</v>
      </c>
      <c r="BH55" s="500"/>
      <c r="BI55" s="500"/>
      <c r="BJ55" s="1155">
        <v>21</v>
      </c>
    </row>
    <row s="1642" customFormat="1" customHeight="1" ht="0">
      <c r="A56" s="1343" t="s">
        <v>251</v>
      </c>
      <c r="B56" s="1343" t="s">
        <v>252</v>
      </c>
      <c r="C56" s="1314"/>
      <c r="D56" s="1314"/>
      <c r="E56" s="2259"/>
      <c r="F56" s="2258"/>
      <c r="G56" s="1314"/>
      <c r="H56" s="1314"/>
      <c r="I56" s="1314"/>
      <c r="J56" s="1314"/>
      <c r="K56" s="1314"/>
      <c r="L56" s="1494"/>
      <c r="M56" s="1321"/>
      <c r="N56" s="1321"/>
      <c r="P56" s="1316"/>
      <c r="Q56" s="1317"/>
      <c r="R56" s="1316"/>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F56" s="789"/>
      <c r="BG56" s="789" t="str">
        <f>IF(T56="","",T56)</f>
        <v>Добавить централизованную систему для дифференциации</v>
      </c>
      <c r="BH56" s="789"/>
      <c r="BI56" s="789"/>
      <c r="BJ56" s="518">
        <v>0</v>
      </c>
    </row>
    <row s="1642" customFormat="1" customHeight="1" ht="0">
      <c r="A57" s="1343" t="s">
        <v>251</v>
      </c>
      <c r="B57" s="1343"/>
      <c r="C57" s="1343"/>
      <c r="D57" s="1343"/>
      <c r="E57" s="2258"/>
      <c r="F57" s="1343"/>
      <c r="G57" s="1343"/>
      <c r="H57" s="1343"/>
      <c r="I57" s="1343"/>
      <c r="J57" s="1343"/>
      <c r="K57" s="1343"/>
      <c r="L57" s="1346"/>
      <c r="M57" s="1321"/>
      <c r="N57" s="1321"/>
      <c r="O57" s="518"/>
      <c r="P57" s="380"/>
      <c r="Q57" s="1344"/>
      <c r="R57" s="380"/>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F57" s="500"/>
      <c r="BG57" s="500" t="str">
        <f>IF(T57="","",T57)</f>
        <v>Добавить территорию для дифференциации</v>
      </c>
      <c r="BH57" s="500"/>
      <c r="BI57" s="500"/>
      <c r="BJ57" s="511">
        <v>0</v>
      </c>
    </row>
    <row s="1642" customFormat="1" customHeight="1" ht="0">
      <c r="A58" s="1314"/>
      <c r="B58" s="1314"/>
      <c r="C58" s="1314"/>
      <c r="D58" s="1314"/>
      <c r="E58" s="1343"/>
      <c r="F58" s="1314"/>
      <c r="G58" s="1314"/>
      <c r="H58" s="1314"/>
      <c r="I58" s="1314"/>
      <c r="J58" s="1314"/>
      <c r="K58" s="1314"/>
      <c r="L58" s="1494"/>
      <c r="M58" s="1321"/>
      <c r="N58" s="1321"/>
      <c r="P58" s="1316"/>
      <c r="Q58" s="1317"/>
      <c r="R58" s="1316"/>
      <c r="S58" s="1322"/>
      <c r="T58" s="1325" t="s">
        <v>256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F58" s="789"/>
      <c r="BG58" s="789" t="str">
        <f>IF(T58="","",T58)</f>
        <v>Добавить наименование тарифа</v>
      </c>
      <c r="BH58" s="789"/>
      <c r="BI58" s="789"/>
      <c r="BJ58" s="518">
        <v>0</v>
      </c>
    </row>
    <row customHeight="1" ht="11.549999999999999">
      <c r="M59" s="1160"/>
      <c r="N59" s="1160"/>
      <c r="O59" s="537"/>
      <c r="P59" s="1155"/>
      <c r="Q59" s="1155"/>
      <c r="R59" s="1155"/>
      <c r="S59" s="1155"/>
      <c r="AR59" s="1635"/>
      <c r="AS59" s="1635"/>
      <c r="AT59" s="1635"/>
      <c r="AU59" s="1635"/>
      <c r="AV59" s="1635"/>
      <c r="AW59" s="1635"/>
      <c r="AX59" s="1635"/>
      <c r="AY59" s="1635"/>
      <c r="AZ59" s="1635"/>
      <c r="BA59" s="1635"/>
      <c r="BB59" s="1635"/>
      <c r="BE59" s="1155"/>
      <c r="BF59" s="1155"/>
      <c r="BG59" s="1155"/>
      <c r="BH59" s="1155"/>
      <c r="BI59" s="1155"/>
      <c r="BJ59" s="1155">
        <v>11</v>
      </c>
    </row>
    <row customHeight="1" ht="14.699999999999998">
      <c r="O60" s="537"/>
      <c r="S60" s="1253"/>
      <c r="T60" s="2285"/>
      <c r="U60" s="2285"/>
      <c r="V60" s="2285"/>
      <c r="W60" s="2285"/>
      <c r="X60" s="2285"/>
      <c r="Y60" s="2285"/>
      <c r="Z60" s="2285"/>
      <c r="AA60" s="2285"/>
      <c r="AB60" s="2285"/>
      <c r="AC60" s="2285"/>
      <c r="AD60" s="2285"/>
      <c r="AE60" s="2285"/>
      <c r="AF60" s="2285"/>
      <c r="AG60" s="2285"/>
      <c r="AH60" s="2285"/>
      <c r="AI60" s="2285"/>
      <c r="AJ60" s="2285"/>
      <c r="AK60" s="2285"/>
      <c r="AL60" s="2285"/>
      <c r="AM60" s="2285"/>
      <c r="AN60" s="2285"/>
      <c r="AO60" s="2285"/>
      <c r="AP60" s="2285"/>
      <c r="AQ60" s="2285"/>
      <c r="AR60" s="2385"/>
      <c r="AS60" s="2385"/>
      <c r="AT60" s="2385"/>
      <c r="AU60" s="2385"/>
      <c r="AV60" s="2385"/>
      <c r="AW60" s="2385"/>
      <c r="AX60" s="2385"/>
      <c r="AY60" s="2385"/>
      <c r="AZ60" s="2385"/>
      <c r="BA60" s="2385"/>
      <c r="BB60" s="2385"/>
      <c r="BC60" s="2285"/>
      <c r="BD60" s="2285"/>
      <c r="BJ60" s="1155">
        <v>14</v>
      </c>
    </row>
    <row customHeight="1" ht="14.699999999999998">
      <c r="O61" s="537"/>
      <c r="AR61" s="1635"/>
      <c r="AS61" s="1635"/>
      <c r="AT61" s="1635"/>
      <c r="AU61" s="1635"/>
      <c r="AV61" s="1635"/>
      <c r="AW61" s="1635"/>
      <c r="AX61" s="1635"/>
      <c r="AY61" s="1635"/>
      <c r="AZ61" s="1635"/>
      <c r="BA61" s="1635"/>
      <c r="BB61" s="1635"/>
      <c r="BJ61" s="1155">
        <v>14</v>
      </c>
    </row>
    <row customHeight="1" ht="14.699999999999998">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N62" s="2285"/>
      <c r="AO62" s="2285"/>
      <c r="AP62" s="2285"/>
      <c r="AQ62" s="2285"/>
      <c r="AR62" s="2385"/>
      <c r="AS62" s="2385"/>
      <c r="AT62" s="2385"/>
      <c r="AU62" s="2385"/>
      <c r="AV62" s="2385"/>
      <c r="AW62" s="2385"/>
      <c r="AX62" s="2385"/>
      <c r="AY62" s="2385"/>
      <c r="AZ62" s="2385"/>
      <c r="BA62" s="2385"/>
      <c r="BB62" s="2385"/>
      <c r="BC62" s="2285"/>
      <c r="BD62" s="2285"/>
      <c r="BJ62" s="1155">
        <v>14</v>
      </c>
    </row>
    <row customHeight="1" ht="22.5" hidden="1">
      <c r="A63" s="1160" t="s">
        <v>82</v>
      </c>
      <c r="B63" s="1160">
        <v>0</v>
      </c>
      <c r="C63" s="1160">
        <v>0</v>
      </c>
      <c r="D63" s="1160">
        <v>0</v>
      </c>
      <c r="E63" s="1160">
        <v>0</v>
      </c>
      <c r="F63" s="1160">
        <v>0</v>
      </c>
      <c r="G63" s="1160">
        <v>0</v>
      </c>
      <c r="H63" s="1160">
        <v>0</v>
      </c>
      <c r="I63" s="1160">
        <v>0</v>
      </c>
      <c r="J63" s="1160">
        <v>0</v>
      </c>
      <c r="K63" s="1160">
        <v>0</v>
      </c>
      <c r="L63" s="1478">
        <v>0</v>
      </c>
      <c r="M63" s="1362">
        <v>0</v>
      </c>
      <c r="N63" s="1362">
        <v>0</v>
      </c>
      <c r="O63" s="1362">
        <v>0</v>
      </c>
      <c r="P63" s="1473">
        <v>3</v>
      </c>
      <c r="Q63" s="344">
        <v>3</v>
      </c>
      <c r="R63" s="344">
        <v>3</v>
      </c>
      <c r="S63" s="581">
        <v>12</v>
      </c>
      <c r="T63" s="1155">
        <v>35</v>
      </c>
      <c r="U63" s="1155">
        <v>0</v>
      </c>
      <c r="V63" s="1155">
        <v>0</v>
      </c>
      <c r="W63" s="1631">
        <v>0</v>
      </c>
      <c r="X63" s="1631">
        <v>0</v>
      </c>
      <c r="Y63" s="1631">
        <v>0</v>
      </c>
      <c r="Z63" s="1631">
        <v>0</v>
      </c>
      <c r="AA63" s="1631">
        <v>0</v>
      </c>
      <c r="AB63" s="1631">
        <v>0</v>
      </c>
      <c r="AC63" s="1155">
        <v>0</v>
      </c>
      <c r="AD63" s="1155">
        <v>0</v>
      </c>
      <c r="AE63" s="1155">
        <v>0</v>
      </c>
      <c r="AF63" s="1155">
        <v>0</v>
      </c>
      <c r="AG63" s="1155">
        <v>19</v>
      </c>
      <c r="AH63" s="1631">
        <v>19</v>
      </c>
      <c r="AI63" s="1631">
        <v>19</v>
      </c>
      <c r="AJ63" s="1631">
        <v>19</v>
      </c>
      <c r="AK63" s="1631">
        <v>19</v>
      </c>
      <c r="AL63" s="1631">
        <v>19</v>
      </c>
      <c r="AM63" s="1155">
        <v>19</v>
      </c>
      <c r="AN63" s="1155">
        <v>11</v>
      </c>
      <c r="AO63" s="1155">
        <v>3</v>
      </c>
      <c r="AP63" s="1155">
        <v>11</v>
      </c>
      <c r="AQ63" s="1155">
        <v>0</v>
      </c>
      <c r="AR63" s="1635">
        <v>0</v>
      </c>
      <c r="AS63" s="1635">
        <v>0</v>
      </c>
      <c r="AT63" s="1635">
        <v>0</v>
      </c>
      <c r="AU63" s="1635">
        <v>0</v>
      </c>
      <c r="AV63" s="1635">
        <v>0</v>
      </c>
      <c r="AW63" s="1635">
        <v>0</v>
      </c>
      <c r="AX63" s="1635">
        <v>0</v>
      </c>
      <c r="AY63" s="1635">
        <v>0</v>
      </c>
      <c r="AZ63" s="1635">
        <v>0</v>
      </c>
      <c r="BA63" s="1635">
        <v>0</v>
      </c>
      <c r="BB63" s="1635">
        <v>0</v>
      </c>
      <c r="BC63" s="1155">
        <v>4</v>
      </c>
      <c r="BD63" s="1155">
        <v>115</v>
      </c>
      <c r="BE63" s="511">
        <v>10</v>
      </c>
      <c r="BF63" s="511">
        <v>10</v>
      </c>
      <c r="BG63" s="511">
        <v>10</v>
      </c>
      <c r="BH63" s="511">
        <v>10</v>
      </c>
      <c r="BI63" s="511">
        <v>10</v>
      </c>
      <c r="BJ63" s="1155">
        <v>23</v>
      </c>
    </row>
  </sheetData>
  <sheetProtection formatColumns="0" formatRows="0" autoFilter="0" sort="0" insertRows="0" insertColumns="1" deleteRows="0" deleteColumns="0"/>
  <mergeCells count="158">
    <mergeCell ref="BD47:BD48"/>
    <mergeCell ref="T60:BD60"/>
    <mergeCell ref="T62:BD62"/>
    <mergeCell ref="K47:K48"/>
    <mergeCell ref="AN47:AN48"/>
    <mergeCell ref="V38:V40"/>
    <mergeCell ref="AD41:AE41"/>
    <mergeCell ref="AO41:AP41"/>
    <mergeCell ref="E42:E57"/>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BD51:BD52"/>
    <mergeCell ref="AD51:AD52"/>
    <mergeCell ref="AE51:AE52"/>
    <mergeCell ref="AF51:AF52"/>
    <mergeCell ref="AN51:AN52"/>
    <mergeCell ref="AO51:AO52"/>
    <mergeCell ref="AP51:AP52"/>
    <mergeCell ref="J50:J53"/>
    <mergeCell ref="Q50:Q53"/>
    <mergeCell ref="V50:AF50"/>
    <mergeCell ref="AG50:BC50"/>
    <mergeCell ref="K51:K52"/>
    <mergeCell ref="AC51:AC52"/>
    <mergeCell ref="AQ51:AQ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47:AY48"/>
    <mergeCell ref="AZ47:AZ48"/>
    <mergeCell ref="BA47:BA48"/>
    <mergeCell ref="BB47:BB48"/>
    <mergeCell ref="AC47:AC48"/>
    <mergeCell ref="AD47:AD48"/>
    <mergeCell ref="AE47:AE48"/>
    <mergeCell ref="AF47:AF48"/>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BB524335 AQ196655:BB196655 AQ589871:BB589871 AQ655407:BB655407 AQ15 AQ720943:BB720943 AQ786479:BB786479 AQ852015:BB852015 AQ917551:BB917551 AQ983087:BB983087 AQ65583:BB65583 AQ131119:BB131119 AQ458799:BB458799 AQ262191:BB262191 AQ7 AZ7 BB7 AO47 AQ327727:BB327727 AO15 AO7 AD7 AF7 AQ393263:BB393263 AQ47 AZ47 BB47 AD47 AF47 AD51 AF51 AO51 AQ51 AZ51 BB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BD65577:BD65584 BD131113:BD131120 BD196649:BD196656 BD262185:BD262192 BD327721:BD327728 BD393257:BD393264 BD458793:BD458800 BD524329:BD524336 BD589865:BD589872 BD655401:BD655408 BD720937:BD720944 BD786473:BD786480 BD852009:BD852016 BD917545:BD917552 BD983081:BD983088 T47 T7 AG45:AQ45 BC45 AG5:AQ5 BC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BC983086 V65582:BC65582 V131118:BC131118 V196654:BC196654 V262190:BC262190 V327726:BC327726 V393262:BC393262 V458798:BC458798 V524334:BC524334 V589870:BC589870 V655406:BC655406 V720942:BC720942 V786478:BC786478 V852014:BC852014 V917550:BC917550">
      <formula1>kind_of_cons</formula1>
    </dataValidation>
    <dataValidation allowBlank="1" sqref="S131121:BD131127 S196657:BD196663 S262193:BD262199 S327729:BD327735 S393265:BD393271 S458801:BD458807 S524337:BD524343 S589873:BD589879 S655409:BD655415 S720945:BD720951 S786481:BD786487 S852017:BD852023 S917553:BD917559 S983089:BD983095 S65585:BD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A4399-E022-139F-29F4-0.D44F48F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v>
      </c>
      <c r="W28" s="2264"/>
      <c r="X28" s="2264"/>
      <c r="Y28" s="2264"/>
      <c r="Z28" s="2264"/>
      <c r="AA28" s="2264"/>
      <c r="AB28" s="2264"/>
      <c r="AC28" s="2264"/>
      <c r="AD28" s="2264"/>
      <c r="AE28" s="2264"/>
      <c r="AF28" s="326"/>
      <c r="AG28" s="2264" t="str">
        <f>IF(TITLE_DATE_PR_CHANGE="",IF(TITLE_DATE_PR="","",TITLE_DATE_PR),TITLE_DATE_PR_CHANGE)</f>
        <v>46141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658</v>
      </c>
      <c r="W29" s="2251"/>
      <c r="X29" s="2251"/>
      <c r="Y29" s="2251"/>
      <c r="Z29" s="2251"/>
      <c r="AA29" s="2251"/>
      <c r="AB29" s="2251"/>
      <c r="AC29" s="2251"/>
      <c r="AD29" s="2251"/>
      <c r="AE29" s="2251"/>
      <c r="AF29" s="326"/>
      <c r="AG29" s="2251" t="str">
        <f>IF(TITLE_NUMBER_PR_CHANGE="",IF(TITLE_NUMBER_PR="","",TITLE_NUMBER_PR),TITLE_NUMBER_PR_CHANGE)</f>
        <v>658</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v>
      </c>
      <c r="W32" s="2264"/>
      <c r="X32" s="2264"/>
      <c r="Y32" s="2264"/>
      <c r="Z32" s="2264"/>
      <c r="AA32" s="2264"/>
      <c r="AB32" s="2264"/>
      <c r="AC32" s="2264"/>
      <c r="AD32" s="2264"/>
      <c r="AE32" s="2264"/>
      <c r="AF32" s="326"/>
      <c r="AG32" s="2264" t="str">
        <f>IF(TITLE_DATE_PR_CHANGE="",IF(TITLE_DATE_PR="","",TITLE_DATE_PR),TITLE_DATE_PR_CHANGE)</f>
        <v>46141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658</v>
      </c>
      <c r="W33" s="2251"/>
      <c r="X33" s="2251"/>
      <c r="Y33" s="2251"/>
      <c r="Z33" s="2251"/>
      <c r="AA33" s="2251"/>
      <c r="AB33" s="2251"/>
      <c r="AC33" s="2251"/>
      <c r="AD33" s="2251"/>
      <c r="AE33" s="2251"/>
      <c r="AF33" s="326"/>
      <c r="AG33" s="2251" t="str">
        <f>IF(TITLE_NUMBER_PR_CHANGE="",IF(TITLE_NUMBER_PR="","",TITLE_NUMBER_PR),TITLE_NUMBER_PR_CHANGE)</f>
        <v>658</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136</v>
      </c>
      <c r="C40" s="1370" t="s">
        <v>137</v>
      </c>
      <c r="D40" s="1370" t="s">
        <v>138</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254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255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82BF7-148C-E0E5-5DF5-0.A7D4218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658</v>
      </c>
      <c r="W33" s="2251"/>
      <c r="X33" s="2251"/>
      <c r="Y33" s="2251"/>
      <c r="Z33" s="2251"/>
      <c r="AA33" s="2251"/>
      <c r="AB33" s="2251"/>
      <c r="AC33" s="326"/>
      <c r="AD33" s="2251" t="str">
        <f>IF(TITLE_NUMBER_PR_CHANGE="",IF(TITLE_NUMBER_PR="","",TITLE_NUMBER_PR),TITLE_NUMBER_PR_CHANGE)</f>
        <v>658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658</v>
      </c>
      <c r="W37" s="2251"/>
      <c r="X37" s="2251"/>
      <c r="Y37" s="2251"/>
      <c r="Z37" s="2251"/>
      <c r="AA37" s="2251"/>
      <c r="AB37" s="2251"/>
      <c r="AC37" s="326"/>
      <c r="AD37" s="2251" t="str">
        <f>IF(TITLE_NUMBER_PR_CHANGE="",IF(TITLE_NUMBER_PR="","",TITLE_NUMBER_PR),TITLE_NUMBER_PR_CHANGE)</f>
        <v>658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8BAC2-79DF-EF07-4227-0.5DFEC8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ИМУП «ПОСЖИЛКОМСЕРВИС»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88</v>
      </c>
      <c r="F29" s="1653" t="s">
        <v>305</v>
      </c>
      <c r="G29" s="1653" t="s">
        <v>569</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555</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555</v>
      </c>
      <c r="H32" s="557"/>
      <c r="I32" s="557"/>
      <c r="J32" s="289" t="str">
        <f>FHD_NOTE_P_3</f>
        <v/>
      </c>
      <c r="K32" s="1636" t="str">
        <f>IF((LEN(E32)-LEN(SUBSTITUTE(E32,".","")))/LEN(".")=1,"p","")</f>
        <v>p</v>
      </c>
      <c r="AF32" s="1631">
        <v>11</v>
      </c>
    </row>
    <row customHeight="1" ht="11.25" hidden="1">
      <c r="A33" s="2371" t="s">
        <v>571</v>
      </c>
      <c r="D33" s="1638"/>
      <c r="E33" s="546" t="str">
        <f>FHD_NUM_P_4</f>
        <v/>
      </c>
      <c r="F33" s="1524" t="str">
        <f>FHD_P_4</f>
        <v/>
      </c>
      <c r="G33" s="1878" t="s">
        <v>555</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573</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555</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555</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555</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576</v>
      </c>
      <c r="C47" s="1636"/>
      <c r="D47" s="575"/>
      <c r="E47" s="546" t="str">
        <f>FHD_NUM_P_11</f>
        <v/>
      </c>
      <c r="F47" s="1524" t="str">
        <f>FHD_P_11</f>
        <v/>
      </c>
      <c r="G47" s="1878" t="s">
        <v>555</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577</v>
      </c>
      <c r="C48" s="1636"/>
      <c r="D48" s="1638"/>
      <c r="E48" s="546" t="str">
        <f>FHD_NUM_P_12</f>
        <v/>
      </c>
      <c r="F48" s="1524" t="str">
        <f>FHD_P_12</f>
        <v/>
      </c>
      <c r="G48" s="1878" t="s">
        <v>555</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579</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555</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581</v>
      </c>
      <c r="C72" s="1636"/>
      <c r="D72" s="1638"/>
      <c r="E72" s="546" t="str">
        <f>FHD_NUM_P_34</f>
        <v/>
      </c>
      <c r="F72" s="1880" t="str">
        <f>FHD_P_34</f>
        <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585</v>
      </c>
      <c r="C91" s="735"/>
      <c r="D91" s="733"/>
      <c r="E91" s="546" t="str">
        <f>FHD_NUM_P_53</f>
        <v>7</v>
      </c>
      <c r="F91" s="1880" t="str">
        <f>FHD_P_53</f>
        <v>Объём приобретаемой холодной воды, используемой для горячего водоснабжения</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hidden="1">
      <c r="A99" s="2371" t="s">
        <v>588</v>
      </c>
      <c r="C99" s="1636"/>
      <c r="D99" s="1638"/>
      <c r="E99" s="546" t="str">
        <f>FHD_NUM_P_61</f>
        <v/>
      </c>
      <c r="F99" s="1880" t="str">
        <f>FHD_P_61</f>
        <v/>
      </c>
      <c r="G99" s="1878" t="s">
        <v>559</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589</v>
      </c>
      <c r="G101" s="572"/>
      <c r="H101" s="573"/>
      <c r="I101" s="573"/>
      <c r="J101" s="1004" t="s">
        <v>590</v>
      </c>
      <c r="K101" s="543"/>
      <c r="AF101" s="1631">
        <v>0</v>
      </c>
    </row>
    <row s="1366" customFormat="1" customHeight="1" ht="18.75" hidden="1">
      <c r="A102" s="2371"/>
      <c r="C102" s="1636"/>
      <c r="D102" s="1638"/>
      <c r="E102" s="546" t="str">
        <f>FHD_NUM_P_62</f>
        <v/>
      </c>
      <c r="F102" s="1880" t="str">
        <f>FHD_P_62</f>
        <v/>
      </c>
      <c r="G102" s="1877" t="s">
        <v>559</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586</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591</v>
      </c>
      <c r="D104" s="1638"/>
      <c r="E104" s="546" t="str">
        <f>FHD_NUM_P_64</f>
        <v/>
      </c>
      <c r="F104" s="1880" t="str">
        <f>FHD_P_64</f>
        <v/>
      </c>
      <c r="G104" s="1877" t="s">
        <v>586</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586</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hidden="1">
      <c r="A113" s="989" t="s">
        <v>594</v>
      </c>
      <c r="D113" s="1638"/>
      <c r="E113" s="546" t="str">
        <f>FHD_NUM_P_73</f>
        <v/>
      </c>
      <c r="F113" s="1880" t="str">
        <f>FHD_P_73</f>
        <v/>
      </c>
      <c r="G113" s="970" t="s">
        <v>593</v>
      </c>
      <c r="H113" s="968"/>
      <c r="I113" s="968"/>
      <c r="J113" s="289" t="str">
        <f>FHD_NOTE_P_73</f>
        <v/>
      </c>
      <c r="K113" s="543"/>
      <c r="AF113" s="1631">
        <v>0</v>
      </c>
    </row>
    <row customHeight="1" ht="33.75">
      <c r="A114" s="989" t="s">
        <v>595</v>
      </c>
      <c r="D114" s="1638"/>
      <c r="E114" s="546" t="str">
        <f>FHD_NUM_P_74</f>
        <v>13</v>
      </c>
      <c r="F114" s="1880" t="str">
        <f>FHD_P_74</f>
        <v>Удельный расход электрической энергии на подачу воды в сеть</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600</v>
      </c>
      <c r="D120" s="1638"/>
      <c r="E120" s="546" t="str">
        <f>FHD_NUM_P_78</f>
        <v/>
      </c>
      <c r="F120" s="1880" t="str">
        <f>FHD_P_78</f>
        <v/>
      </c>
      <c r="G120" s="1877" t="s">
        <v>563</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589</v>
      </c>
      <c r="G122" s="572"/>
      <c r="H122" s="573"/>
      <c r="I122" s="573"/>
      <c r="J122" s="1004" t="s">
        <v>601</v>
      </c>
      <c r="K122" s="543"/>
      <c r="AF122" s="1631">
        <v>0</v>
      </c>
    </row>
    <row customHeight="1" ht="22.5" hidden="1">
      <c r="A123" s="2371"/>
      <c r="D123" s="1638"/>
      <c r="E123" s="546" t="str">
        <f>FHD_NUM_P_79</f>
        <v/>
      </c>
      <c r="F123" s="1880" t="str">
        <f>FHD_P_79</f>
        <v/>
      </c>
      <c r="G123" s="1878" t="s">
        <v>565</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589</v>
      </c>
      <c r="G125" s="572"/>
      <c r="H125" s="573"/>
      <c r="I125" s="573"/>
      <c r="J125" s="1004" t="s">
        <v>602</v>
      </c>
      <c r="K125" s="543"/>
      <c r="AF125" s="1631">
        <v>0</v>
      </c>
    </row>
    <row customHeight="1" ht="22.5" hidden="1">
      <c r="A126" s="2371"/>
      <c r="D126" s="1638"/>
      <c r="E126" s="546" t="str">
        <f>FHD_NUM_P_80</f>
        <v/>
      </c>
      <c r="F126" s="1880" t="str">
        <f>FHD_P_80</f>
        <v/>
      </c>
      <c r="G126" s="1878" t="s">
        <v>603</v>
      </c>
      <c r="H126" s="557"/>
      <c r="I126" s="557"/>
      <c r="J126" s="289" t="str">
        <f>FHD_NOTE_P_80</f>
        <v/>
      </c>
      <c r="K126" s="543"/>
      <c r="AF126" s="1631">
        <v>0</v>
      </c>
    </row>
    <row customHeight="1" ht="18.75" hidden="1">
      <c r="A127" s="2371"/>
      <c r="D127" s="1638"/>
      <c r="E127" s="546" t="str">
        <f>FHD_NUM_P_81</f>
        <v/>
      </c>
      <c r="F127" s="1880" t="str">
        <f>FHD_P_81</f>
        <v/>
      </c>
      <c r="G127" s="1878" t="s">
        <v>604</v>
      </c>
      <c r="H127" s="557"/>
      <c r="I127" s="557"/>
      <c r="J127" s="289" t="str">
        <f>FHD_NOTE_P_81</f>
        <v/>
      </c>
      <c r="K127" s="543"/>
      <c r="AF127" s="1631">
        <v>0</v>
      </c>
    </row>
    <row customHeight="1" ht="18.75" hidden="1">
      <c r="A128" s="2371"/>
      <c r="C128" s="1636" t="s">
        <v>591</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591</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591</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B3791-8DC9-F45D-CBB1-0.6500EFC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ИМУП «ПОСЖИЛКОМСЕРВИС»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88</v>
      </c>
      <c r="E10" s="2127" t="s">
        <v>88</v>
      </c>
      <c r="F10" s="2127"/>
      <c r="G10" s="521" t="s">
        <v>305</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C2609-840F-F219-EC85-0.61D90FC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ИМУП «ПОСЖИЛКОМСЕРВИС»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623</v>
      </c>
      <c r="I10" s="711"/>
      <c r="J10" s="2367" t="s">
        <v>106</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303</v>
      </c>
      <c r="J13" s="2370"/>
      <c r="K13" s="2370"/>
      <c r="L13" s="2027"/>
      <c r="M13" s="2067"/>
      <c r="O13" s="2127"/>
      <c r="AK13" s="1631">
        <v>11</v>
      </c>
    </row>
    <row customHeight="1" ht="24">
      <c r="I14" s="2020" t="s">
        <v>88</v>
      </c>
      <c r="J14" s="2020" t="s">
        <v>305</v>
      </c>
      <c r="K14" s="2020" t="s">
        <v>569</v>
      </c>
      <c r="L14" s="2060" t="s">
        <v>306</v>
      </c>
      <c r="M14" s="2061" t="s">
        <v>306</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309</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309</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A01E5-B885-33FD-6526-0.681AE53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532</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ИМУП «ПОСЖИЛКОМСЕРВИС»</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621</v>
      </c>
      <c r="F9" s="2051" t="s">
        <v>627</v>
      </c>
      <c r="H9" s="376"/>
      <c r="I9" s="2025" t="s">
        <v>88</v>
      </c>
      <c r="J9" s="2026" t="s">
        <v>305</v>
      </c>
      <c r="K9" s="2064" t="s">
        <v>569</v>
      </c>
      <c r="L9" s="2065" t="s">
        <v>306</v>
      </c>
      <c r="M9" s="2389"/>
      <c r="W9" s="1631">
        <v>34</v>
      </c>
    </row>
    <row customHeight="1" ht="35.699999999999996">
      <c r="B10" s="2053" t="s">
        <v>693</v>
      </c>
      <c r="C10" s="2053" t="s">
        <v>694</v>
      </c>
      <c r="D10" s="2052" t="s">
        <v>630</v>
      </c>
      <c r="E10" s="2056" t="s">
        <v>631</v>
      </c>
      <c r="F10" s="2056" t="s">
        <v>631</v>
      </c>
      <c r="H10" s="376"/>
      <c r="I10" s="2024" t="s">
        <v>110</v>
      </c>
      <c r="J10" s="1886" t="s">
        <v>695</v>
      </c>
      <c r="K10" s="2018" t="s">
        <v>309</v>
      </c>
      <c r="L10" s="818"/>
      <c r="M10" s="297" t="s">
        <v>696</v>
      </c>
      <c r="W10" s="1631">
        <v>34</v>
      </c>
    </row>
    <row customHeight="1" ht="50.25">
      <c r="B11" s="2053" t="s">
        <v>697</v>
      </c>
      <c r="C11" s="2053" t="s">
        <v>698</v>
      </c>
      <c r="D11" s="2052" t="s">
        <v>630</v>
      </c>
      <c r="E11" s="2056" t="s">
        <v>631</v>
      </c>
      <c r="F11" s="2056" t="s">
        <v>631</v>
      </c>
      <c r="H11" s="376"/>
      <c r="I11" s="2024" t="s">
        <v>111</v>
      </c>
      <c r="J11" s="1886" t="s">
        <v>699</v>
      </c>
      <c r="K11" s="2018" t="s">
        <v>309</v>
      </c>
      <c r="L11" s="818"/>
      <c r="M11" s="297" t="s">
        <v>696</v>
      </c>
      <c r="W11" s="1631">
        <v>48</v>
      </c>
    </row>
    <row customHeight="1" ht="48.29999999999999">
      <c r="B12" s="2053" t="s">
        <v>700</v>
      </c>
      <c r="C12" s="2053" t="s">
        <v>701</v>
      </c>
      <c r="D12" s="2052" t="s">
        <v>630</v>
      </c>
      <c r="E12" s="2056" t="s">
        <v>631</v>
      </c>
      <c r="F12" s="2056" t="s">
        <v>631</v>
      </c>
      <c r="H12" s="1688"/>
      <c r="I12" s="2024" t="s">
        <v>90</v>
      </c>
      <c r="J12" s="2031" t="s">
        <v>702</v>
      </c>
      <c r="K12" s="2018" t="s">
        <v>309</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E2112-C55E-D7CA-F6D4-0.3E91885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706</v>
      </c>
      <c r="F6" s="2307"/>
      <c r="G6" s="2307"/>
      <c r="H6" s="2307"/>
      <c r="I6" s="2307"/>
      <c r="J6" s="556"/>
      <c r="AF6" s="1631">
        <v>30</v>
      </c>
    </row>
    <row customHeight="1" ht="11.549999999999999">
      <c r="E7" s="2249" t="str">
        <f>IF(org=0,"Не определено",org)</f>
        <v>ИМУП «ПОСЖИЛКОМСЕРВИС»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88</v>
      </c>
      <c r="F14" s="1634" t="s">
        <v>305</v>
      </c>
      <c r="G14" s="1634" t="s">
        <v>569</v>
      </c>
      <c r="H14" s="1634" t="s">
        <v>306</v>
      </c>
      <c r="I14" s="1634" t="s">
        <v>306</v>
      </c>
      <c r="J14" s="2127"/>
      <c r="AF14" s="1631">
        <v>23</v>
      </c>
    </row>
    <row customHeight="1" ht="19.95">
      <c r="D15" s="1638"/>
      <c r="E15" s="1630" t="s">
        <v>110</v>
      </c>
      <c r="F15" s="707" t="s">
        <v>707</v>
      </c>
      <c r="G15" s="1646" t="s">
        <v>555</v>
      </c>
      <c r="H15" s="557"/>
      <c r="I15" s="557"/>
      <c r="J15" s="289" t="s">
        <v>708</v>
      </c>
      <c r="K15" s="543" t="s">
        <v>633</v>
      </c>
      <c r="AF15" s="1631">
        <v>19</v>
      </c>
    </row>
    <row customHeight="1" ht="35.699999999999996">
      <c r="D16" s="1638"/>
      <c r="E16" s="1630" t="s">
        <v>111</v>
      </c>
      <c r="F16" s="707" t="s">
        <v>709</v>
      </c>
      <c r="G16" s="1646" t="s">
        <v>555</v>
      </c>
      <c r="H16" s="558">
        <f>SUM(H17,H20:H32)</f>
        <v>0</v>
      </c>
      <c r="I16" s="558">
        <f>SUM(I17,I20,I23,I26,I29:I32)</f>
        <v>0</v>
      </c>
      <c r="J16" s="289" t="s">
        <v>710</v>
      </c>
      <c r="K16" s="543" t="s">
        <v>633</v>
      </c>
      <c r="AF16" s="1631">
        <v>34</v>
      </c>
    </row>
    <row customHeight="1" ht="19.95">
      <c r="D17" s="1638"/>
      <c r="E17" s="1664" t="s">
        <v>711</v>
      </c>
      <c r="F17" s="954" t="s">
        <v>712</v>
      </c>
      <c r="G17" s="1643" t="s">
        <v>555</v>
      </c>
      <c r="H17" s="557"/>
      <c r="I17" s="557"/>
      <c r="J17" s="289" t="s">
        <v>713</v>
      </c>
      <c r="K17" s="543"/>
      <c r="AF17" s="1631">
        <v>19</v>
      </c>
    </row>
    <row customHeight="1" ht="24">
      <c r="D18" s="1638"/>
      <c r="E18" s="1664" t="s">
        <v>714</v>
      </c>
      <c r="F18" s="1650" t="s">
        <v>715</v>
      </c>
      <c r="G18" s="1643" t="s">
        <v>555</v>
      </c>
      <c r="H18" s="557"/>
      <c r="I18" s="557"/>
      <c r="J18" s="289" t="s">
        <v>716</v>
      </c>
      <c r="K18" s="543"/>
      <c r="AF18" s="1631">
        <v>23</v>
      </c>
    </row>
    <row customHeight="1" ht="35.699999999999996">
      <c r="D19" s="1638"/>
      <c r="E19" s="1664" t="s">
        <v>717</v>
      </c>
      <c r="F19" s="1650" t="s">
        <v>718</v>
      </c>
      <c r="G19" s="1643" t="s">
        <v>555</v>
      </c>
      <c r="H19" s="557"/>
      <c r="I19" s="557"/>
      <c r="J19" s="289"/>
      <c r="K19" s="543"/>
      <c r="AF19" s="1631">
        <v>34</v>
      </c>
    </row>
    <row customHeight="1" ht="19.95">
      <c r="D20" s="1638"/>
      <c r="E20" s="1664" t="s">
        <v>310</v>
      </c>
      <c r="F20" s="954" t="s">
        <v>719</v>
      </c>
      <c r="G20" s="1643" t="s">
        <v>555</v>
      </c>
      <c r="H20" s="557"/>
      <c r="I20" s="557"/>
      <c r="J20" s="289" t="s">
        <v>720</v>
      </c>
      <c r="K20" s="543"/>
      <c r="AF20" s="1631">
        <v>19</v>
      </c>
    </row>
    <row customHeight="1" ht="19.95">
      <c r="D21" s="1638"/>
      <c r="E21" s="1664" t="s">
        <v>721</v>
      </c>
      <c r="F21" s="1650" t="s">
        <v>722</v>
      </c>
      <c r="G21" s="1643" t="s">
        <v>555</v>
      </c>
      <c r="H21" s="557"/>
      <c r="I21" s="557"/>
      <c r="J21" s="289"/>
      <c r="K21" s="543"/>
      <c r="AF21" s="1631">
        <v>19</v>
      </c>
    </row>
    <row customHeight="1" ht="19.95">
      <c r="D22" s="1638"/>
      <c r="E22" s="1664" t="s">
        <v>723</v>
      </c>
      <c r="F22" s="1650" t="s">
        <v>724</v>
      </c>
      <c r="G22" s="1643" t="s">
        <v>555</v>
      </c>
      <c r="H22" s="557"/>
      <c r="I22" s="557"/>
      <c r="J22" s="289"/>
      <c r="K22" s="543"/>
      <c r="AF22" s="1631">
        <v>19</v>
      </c>
    </row>
    <row customHeight="1" ht="24">
      <c r="D23" s="1638"/>
      <c r="E23" s="1664" t="s">
        <v>313</v>
      </c>
      <c r="F23" s="954" t="s">
        <v>725</v>
      </c>
      <c r="G23" s="1643" t="s">
        <v>555</v>
      </c>
      <c r="H23" s="557"/>
      <c r="I23" s="557"/>
      <c r="J23" s="289" t="s">
        <v>726</v>
      </c>
      <c r="K23" s="543"/>
      <c r="AF23" s="1631">
        <v>23</v>
      </c>
    </row>
    <row customHeight="1" ht="19.95">
      <c r="D24" s="1638"/>
      <c r="E24" s="1664" t="s">
        <v>727</v>
      </c>
      <c r="F24" s="1650" t="s">
        <v>728</v>
      </c>
      <c r="G24" s="1643" t="s">
        <v>555</v>
      </c>
      <c r="H24" s="557"/>
      <c r="I24" s="557"/>
      <c r="J24" s="289"/>
      <c r="K24" s="543"/>
      <c r="AF24" s="1631">
        <v>19</v>
      </c>
    </row>
    <row customHeight="1" ht="35.699999999999996">
      <c r="D25" s="1638"/>
      <c r="E25" s="1664" t="s">
        <v>729</v>
      </c>
      <c r="F25" s="1650" t="s">
        <v>730</v>
      </c>
      <c r="G25" s="1643" t="s">
        <v>555</v>
      </c>
      <c r="H25" s="557"/>
      <c r="I25" s="557"/>
      <c r="J25" s="289"/>
      <c r="K25" s="543"/>
      <c r="AF25" s="1631">
        <v>34</v>
      </c>
    </row>
    <row customHeight="1" ht="24">
      <c r="D26" s="1638"/>
      <c r="E26" s="1664" t="s">
        <v>731</v>
      </c>
      <c r="F26" s="954" t="s">
        <v>732</v>
      </c>
      <c r="G26" s="1643" t="s">
        <v>555</v>
      </c>
      <c r="H26" s="557"/>
      <c r="I26" s="557"/>
      <c r="J26" s="289" t="s">
        <v>733</v>
      </c>
      <c r="K26" s="543"/>
      <c r="AF26" s="1631">
        <v>23</v>
      </c>
    </row>
    <row customHeight="1" ht="19.95">
      <c r="D27" s="1638"/>
      <c r="E27" s="1675" t="s">
        <v>734</v>
      </c>
      <c r="F27" s="1650" t="s">
        <v>735</v>
      </c>
      <c r="G27" s="1654" t="s">
        <v>555</v>
      </c>
      <c r="H27" s="1676"/>
      <c r="I27" s="1676"/>
      <c r="J27" s="289"/>
      <c r="K27" s="543"/>
      <c r="AF27" s="1631">
        <v>19</v>
      </c>
    </row>
    <row customHeight="1" ht="19.95">
      <c r="D28" s="1638"/>
      <c r="E28" s="1675" t="s">
        <v>736</v>
      </c>
      <c r="F28" s="1650" t="s">
        <v>737</v>
      </c>
      <c r="G28" s="1654" t="s">
        <v>555</v>
      </c>
      <c r="H28" s="1676"/>
      <c r="I28" s="1676"/>
      <c r="J28" s="289"/>
      <c r="K28" s="543"/>
      <c r="AF28" s="1631">
        <v>19</v>
      </c>
    </row>
    <row customHeight="1" ht="19.95">
      <c r="D29" s="1638"/>
      <c r="E29" s="1675" t="s">
        <v>738</v>
      </c>
      <c r="F29" s="954" t="s">
        <v>739</v>
      </c>
      <c r="G29" s="1654" t="s">
        <v>555</v>
      </c>
      <c r="H29" s="1676"/>
      <c r="I29" s="1676"/>
      <c r="J29" s="289"/>
      <c r="K29" s="543"/>
      <c r="AF29" s="1631">
        <v>19</v>
      </c>
    </row>
    <row customHeight="1" ht="19.95">
      <c r="D30" s="1638"/>
      <c r="E30" s="1675" t="s">
        <v>740</v>
      </c>
      <c r="F30" s="954" t="s">
        <v>741</v>
      </c>
      <c r="G30" s="1654" t="s">
        <v>555</v>
      </c>
      <c r="H30" s="1676"/>
      <c r="I30" s="1676"/>
      <c r="J30" s="289"/>
      <c r="K30" s="543"/>
      <c r="AF30" s="1631">
        <v>19</v>
      </c>
    </row>
    <row customHeight="1" ht="19.95">
      <c r="D31" s="1638"/>
      <c r="E31" s="1675" t="s">
        <v>742</v>
      </c>
      <c r="F31" s="954" t="s">
        <v>743</v>
      </c>
      <c r="G31" s="1654" t="s">
        <v>555</v>
      </c>
      <c r="H31" s="1676"/>
      <c r="I31" s="1676"/>
      <c r="J31" s="289"/>
      <c r="K31" s="543"/>
      <c r="AF31" s="1631">
        <v>19</v>
      </c>
    </row>
    <row s="1366" customFormat="1" customHeight="1" ht="35.699999999999996">
      <c r="A32" s="987"/>
      <c r="C32" s="1636"/>
      <c r="D32" s="1638"/>
      <c r="E32" s="1675" t="s">
        <v>744</v>
      </c>
      <c r="F32" s="954" t="s">
        <v>745</v>
      </c>
      <c r="G32" s="1644" t="s">
        <v>555</v>
      </c>
      <c r="H32" s="579">
        <f>SUM(H33:H34)</f>
        <v>0</v>
      </c>
      <c r="I32" s="579">
        <f>SUM(I33:I34)</f>
        <v>0</v>
      </c>
      <c r="J32" s="289" t="s">
        <v>746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747</v>
      </c>
      <c r="K34" s="543"/>
      <c r="L34" s="1636"/>
      <c r="M34" s="1636"/>
      <c r="R34" s="1636"/>
      <c r="U34" s="544"/>
      <c r="AA34" s="1632"/>
      <c r="AB34" s="1632"/>
      <c r="AC34" s="1632"/>
      <c r="AD34" s="1632"/>
      <c r="AE34" s="1632"/>
      <c r="AF34" s="1160">
        <v>19</v>
      </c>
    </row>
    <row customHeight="1" ht="60">
      <c r="D35" s="1638"/>
      <c r="E35" s="1675" t="s">
        <v>748</v>
      </c>
      <c r="F35" s="954" t="s">
        <v>749</v>
      </c>
      <c r="G35" s="1654" t="s">
        <v>555</v>
      </c>
      <c r="H35" s="1676"/>
      <c r="I35" s="1676"/>
      <c r="J35" s="289" t="s">
        <v>750</v>
      </c>
      <c r="K35" s="543"/>
      <c r="AF35" s="1631">
        <v>57</v>
      </c>
    </row>
    <row s="1366" customFormat="1" customHeight="1" ht="24">
      <c r="A36" s="989" t="s">
        <v>581</v>
      </c>
      <c r="C36" s="1636"/>
      <c r="D36" s="1638"/>
      <c r="E36" s="1664" t="s">
        <v>90</v>
      </c>
      <c r="F36" s="707" t="s">
        <v>751</v>
      </c>
      <c r="G36" s="1643" t="s">
        <v>555</v>
      </c>
      <c r="H36" s="557"/>
      <c r="I36" s="557"/>
      <c r="J36" s="289" t="s">
        <v>752</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753</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754</v>
      </c>
      <c r="G38" s="1643" t="s">
        <v>555</v>
      </c>
      <c r="H38" s="557"/>
      <c r="I38" s="557"/>
      <c r="J38" s="289" t="s">
        <v>755</v>
      </c>
      <c r="K38" s="543"/>
      <c r="L38" s="1636"/>
      <c r="M38" s="1636"/>
      <c r="R38" s="1636"/>
      <c r="U38" s="544"/>
      <c r="AA38" s="1632"/>
      <c r="AB38" s="1632"/>
      <c r="AC38" s="1632"/>
      <c r="AD38" s="1632"/>
      <c r="AE38" s="1632"/>
      <c r="AF38" s="1160">
        <v>19</v>
      </c>
    </row>
    <row s="1366" customFormat="1" customHeight="1" ht="24">
      <c r="A39" s="987"/>
      <c r="C39" s="1636"/>
      <c r="D39" s="575"/>
      <c r="E39" s="1664" t="s">
        <v>756</v>
      </c>
      <c r="F39" s="954" t="s">
        <v>757</v>
      </c>
      <c r="G39" s="1654" t="s">
        <v>555</v>
      </c>
      <c r="H39" s="557"/>
      <c r="I39" s="557"/>
      <c r="J39" s="289" t="s">
        <v>758</v>
      </c>
      <c r="K39" s="543"/>
      <c r="L39" s="1636"/>
      <c r="M39" s="1636"/>
      <c r="R39" s="1636"/>
      <c r="U39" s="544"/>
      <c r="AA39" s="1632"/>
      <c r="AB39" s="1632"/>
      <c r="AC39" s="1632"/>
      <c r="AD39" s="1632"/>
      <c r="AE39" s="1632"/>
      <c r="AF39" s="1160">
        <v>23</v>
      </c>
    </row>
    <row s="1366" customFormat="1" customHeight="1" ht="24">
      <c r="A40" s="987"/>
      <c r="C40" s="1636"/>
      <c r="D40" s="1638"/>
      <c r="E40" s="1664" t="s">
        <v>759</v>
      </c>
      <c r="F40" s="1650" t="s">
        <v>760</v>
      </c>
      <c r="G40" s="1643" t="s">
        <v>555</v>
      </c>
      <c r="H40" s="557"/>
      <c r="I40" s="557"/>
      <c r="J40" s="289" t="s">
        <v>761</v>
      </c>
      <c r="K40" s="543"/>
      <c r="L40" s="1636"/>
      <c r="M40" s="1636"/>
      <c r="R40" s="1636"/>
      <c r="U40" s="544"/>
      <c r="AA40" s="1632"/>
      <c r="AB40" s="1632"/>
      <c r="AC40" s="1632"/>
      <c r="AD40" s="1632"/>
      <c r="AE40" s="1632"/>
      <c r="AF40" s="1160">
        <v>23</v>
      </c>
    </row>
    <row s="1366" customFormat="1" customHeight="1" ht="24">
      <c r="A41" s="987"/>
      <c r="C41" s="1636"/>
      <c r="D41" s="1638"/>
      <c r="E41" s="1664" t="s">
        <v>762</v>
      </c>
      <c r="F41" s="1650" t="s">
        <v>763</v>
      </c>
      <c r="G41" s="1643" t="s">
        <v>555</v>
      </c>
      <c r="H41" s="557"/>
      <c r="I41" s="557"/>
      <c r="J41" s="289" t="s">
        <v>764</v>
      </c>
      <c r="K41" s="543"/>
      <c r="L41" s="1636"/>
      <c r="M41" s="1636"/>
      <c r="R41" s="1636"/>
      <c r="U41" s="544"/>
      <c r="AA41" s="1632"/>
      <c r="AB41" s="1632"/>
      <c r="AC41" s="1632"/>
      <c r="AD41" s="1632"/>
      <c r="AE41" s="1632"/>
      <c r="AF41" s="1160">
        <v>23</v>
      </c>
    </row>
    <row s="1366" customFormat="1" customHeight="1" ht="24">
      <c r="A42" s="987"/>
      <c r="C42" s="1636"/>
      <c r="D42" s="1638"/>
      <c r="E42" s="1664" t="s">
        <v>765</v>
      </c>
      <c r="F42" s="1650" t="s">
        <v>766</v>
      </c>
      <c r="G42" s="1643" t="s">
        <v>555</v>
      </c>
      <c r="H42" s="557"/>
      <c r="I42" s="557"/>
      <c r="J42" s="289" t="s">
        <v>767</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112</v>
      </c>
      <c r="F43" s="707" t="s">
        <v>632</v>
      </c>
      <c r="G43" s="1646" t="s">
        <v>768</v>
      </c>
      <c r="H43" s="401"/>
      <c r="I43" s="401"/>
      <c r="J43" s="289" t="s">
        <v>769</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770</v>
      </c>
      <c r="G44" s="1643" t="s">
        <v>771</v>
      </c>
      <c r="H44" s="545"/>
      <c r="I44" s="545"/>
      <c r="J44" s="289" t="s">
        <v>772</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773</v>
      </c>
      <c r="G45" s="1654" t="s">
        <v>774</v>
      </c>
      <c r="H45" s="545"/>
      <c r="I45" s="545"/>
      <c r="J45" s="289" t="s">
        <v>775</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776</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34EC8-AB9B-564F-D065-0.1140F45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777</v>
      </c>
      <c r="F6" s="2248"/>
      <c r="G6" s="2248"/>
      <c r="H6" s="2248"/>
      <c r="I6" s="2248"/>
      <c r="J6" s="556"/>
      <c r="AF6" s="1631">
        <v>32</v>
      </c>
    </row>
    <row customHeight="1" ht="25.2">
      <c r="E7" s="2249" t="str">
        <f>IF(org=0,"Не определено",org)</f>
        <v>ИМУП «ПОСЖИЛКОМСЕРВИС»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88</v>
      </c>
      <c r="F14" s="1660" t="s">
        <v>305</v>
      </c>
      <c r="G14" s="1660" t="s">
        <v>569</v>
      </c>
      <c r="H14" s="1660" t="s">
        <v>306</v>
      </c>
      <c r="I14" s="1660" t="s">
        <v>306</v>
      </c>
      <c r="J14" s="2127"/>
      <c r="AF14" s="1631">
        <v>23</v>
      </c>
    </row>
    <row customHeight="1" ht="19.95">
      <c r="D15" s="1638"/>
      <c r="E15" s="1630" t="s">
        <v>110</v>
      </c>
      <c r="F15" s="707" t="s">
        <v>778</v>
      </c>
      <c r="G15" s="1657" t="s">
        <v>555</v>
      </c>
      <c r="H15" s="557"/>
      <c r="I15" s="557"/>
      <c r="J15" s="289" t="s">
        <v>779</v>
      </c>
      <c r="K15" s="543" t="s">
        <v>633</v>
      </c>
      <c r="AF15" s="1631">
        <v>19</v>
      </c>
    </row>
    <row customHeight="1" ht="24">
      <c r="D16" s="1638"/>
      <c r="E16" s="1630" t="s">
        <v>111</v>
      </c>
      <c r="F16" s="1665" t="s">
        <v>780</v>
      </c>
      <c r="G16" s="1657" t="s">
        <v>555</v>
      </c>
      <c r="H16" s="558">
        <f>SUM(H17,H20:H27)</f>
        <v>0</v>
      </c>
      <c r="I16" s="558">
        <f>SUM(I17,I20:I27)</f>
        <v>0</v>
      </c>
      <c r="J16" s="289" t="s">
        <v>781</v>
      </c>
      <c r="K16" s="543" t="s">
        <v>633</v>
      </c>
      <c r="AF16" s="1631">
        <v>23</v>
      </c>
    </row>
    <row customHeight="1" ht="35.699999999999996">
      <c r="D17" s="1638"/>
      <c r="E17" s="1664" t="s">
        <v>711</v>
      </c>
      <c r="F17" s="1667" t="s">
        <v>782</v>
      </c>
      <c r="G17" s="1654" t="s">
        <v>555</v>
      </c>
      <c r="H17" s="557"/>
      <c r="I17" s="557"/>
      <c r="J17" s="289" t="s">
        <v>783</v>
      </c>
      <c r="K17" s="543"/>
      <c r="AF17" s="1631">
        <v>34</v>
      </c>
    </row>
    <row customHeight="1" ht="19.95">
      <c r="D18" s="1638"/>
      <c r="E18" s="1664" t="s">
        <v>714</v>
      </c>
      <c r="F18" s="1668" t="s">
        <v>784</v>
      </c>
      <c r="G18" s="1654" t="s">
        <v>555</v>
      </c>
      <c r="H18" s="557"/>
      <c r="I18" s="557"/>
      <c r="J18" s="289"/>
      <c r="K18" s="543"/>
      <c r="AF18" s="1631">
        <v>19</v>
      </c>
    </row>
    <row customHeight="1" ht="24">
      <c r="D19" s="1638"/>
      <c r="E19" s="1664" t="s">
        <v>717</v>
      </c>
      <c r="F19" s="1668" t="s">
        <v>785</v>
      </c>
      <c r="G19" s="1654" t="s">
        <v>555</v>
      </c>
      <c r="H19" s="557"/>
      <c r="I19" s="557"/>
      <c r="J19" s="289"/>
      <c r="K19" s="543"/>
      <c r="AF19" s="1631">
        <v>23</v>
      </c>
    </row>
    <row customHeight="1" ht="35.699999999999996">
      <c r="D20" s="1638"/>
      <c r="E20" s="1664" t="s">
        <v>310</v>
      </c>
      <c r="F20" s="1667" t="s">
        <v>786</v>
      </c>
      <c r="G20" s="1654" t="s">
        <v>555</v>
      </c>
      <c r="H20" s="557"/>
      <c r="I20" s="557"/>
      <c r="J20" s="289"/>
      <c r="K20" s="543"/>
      <c r="AF20" s="1631">
        <v>34</v>
      </c>
    </row>
    <row customHeight="1" ht="48.29999999999999">
      <c r="D21" s="1638"/>
      <c r="E21" s="1664" t="s">
        <v>313</v>
      </c>
      <c r="F21" s="1667" t="s">
        <v>787</v>
      </c>
      <c r="G21" s="1654" t="s">
        <v>555</v>
      </c>
      <c r="H21" s="557"/>
      <c r="I21" s="557"/>
      <c r="J21" s="289"/>
      <c r="K21" s="543"/>
      <c r="AF21" s="1631">
        <v>46</v>
      </c>
    </row>
    <row customHeight="1" ht="60">
      <c r="D22" s="1638"/>
      <c r="E22" s="1664" t="s">
        <v>731</v>
      </c>
      <c r="F22" s="1667" t="s">
        <v>788</v>
      </c>
      <c r="G22" s="1654" t="s">
        <v>555</v>
      </c>
      <c r="H22" s="557"/>
      <c r="I22" s="557"/>
      <c r="J22" s="289"/>
      <c r="K22" s="543"/>
      <c r="AF22" s="1631">
        <v>57</v>
      </c>
    </row>
    <row customHeight="1" ht="35.699999999999996">
      <c r="D23" s="1638"/>
      <c r="E23" s="1664" t="s">
        <v>738</v>
      </c>
      <c r="F23" s="1667" t="s">
        <v>789</v>
      </c>
      <c r="G23" s="1654" t="s">
        <v>555</v>
      </c>
      <c r="H23" s="557"/>
      <c r="I23" s="557"/>
      <c r="J23" s="289"/>
      <c r="K23" s="543"/>
      <c r="AF23" s="1631">
        <v>34</v>
      </c>
    </row>
    <row customHeight="1" ht="35.699999999999996">
      <c r="D24" s="1638"/>
      <c r="E24" s="1664" t="s">
        <v>740</v>
      </c>
      <c r="F24" s="1667" t="s">
        <v>790</v>
      </c>
      <c r="G24" s="1654" t="s">
        <v>555</v>
      </c>
      <c r="H24" s="557"/>
      <c r="I24" s="557"/>
      <c r="J24" s="289"/>
      <c r="K24" s="543"/>
      <c r="AF24" s="1631">
        <v>34</v>
      </c>
    </row>
    <row customHeight="1" ht="24">
      <c r="D25" s="1638"/>
      <c r="E25" s="1664" t="s">
        <v>742</v>
      </c>
      <c r="F25" s="1667" t="s">
        <v>791</v>
      </c>
      <c r="G25" s="1654" t="s">
        <v>555</v>
      </c>
      <c r="H25" s="557"/>
      <c r="I25" s="557"/>
      <c r="J25" s="289"/>
      <c r="K25" s="543"/>
      <c r="AF25" s="1631">
        <v>23</v>
      </c>
    </row>
    <row customHeight="1" ht="76.5">
      <c r="D26" s="1638"/>
      <c r="E26" s="1664" t="s">
        <v>744</v>
      </c>
      <c r="F26" s="1667" t="s">
        <v>792</v>
      </c>
      <c r="G26" s="1654" t="s">
        <v>555</v>
      </c>
      <c r="H26" s="557"/>
      <c r="I26" s="557"/>
      <c r="J26" s="289"/>
      <c r="K26" s="543"/>
      <c r="AF26" s="1631">
        <v>73</v>
      </c>
    </row>
    <row s="1366" customFormat="1" customHeight="1" ht="35.699999999999996">
      <c r="A27" s="987"/>
      <c r="C27" s="1636"/>
      <c r="D27" s="1638"/>
      <c r="E27" s="1629" t="s">
        <v>748</v>
      </c>
      <c r="F27" s="1628" t="s">
        <v>793</v>
      </c>
      <c r="G27" s="1655" t="s">
        <v>555</v>
      </c>
      <c r="H27" s="579">
        <f>SUM(H28:H29)</f>
        <v>0</v>
      </c>
      <c r="I27" s="579">
        <f>SUM(I28:I29)</f>
        <v>0</v>
      </c>
      <c r="J27" s="289" t="s">
        <v>746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747</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794</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795</v>
      </c>
      <c r="G31" s="1654" t="s">
        <v>555</v>
      </c>
      <c r="H31" s="557"/>
      <c r="I31" s="557"/>
      <c r="J31" s="289" t="s">
        <v>796</v>
      </c>
      <c r="K31" s="543"/>
      <c r="L31" s="1636"/>
      <c r="M31" s="1636"/>
      <c r="R31" s="1636"/>
      <c r="U31" s="544"/>
      <c r="AA31" s="1632"/>
      <c r="AB31" s="1632"/>
      <c r="AC31" s="1632"/>
      <c r="AD31" s="1632"/>
      <c r="AE31" s="1632"/>
      <c r="AF31" s="1160">
        <v>34</v>
      </c>
    </row>
    <row s="1366" customFormat="1" customHeight="1" ht="24">
      <c r="A32" s="987"/>
      <c r="C32" s="1636"/>
      <c r="D32" s="1638"/>
      <c r="E32" s="1664" t="s">
        <v>756</v>
      </c>
      <c r="F32" s="690" t="s">
        <v>760</v>
      </c>
      <c r="G32" s="1654" t="s">
        <v>555</v>
      </c>
      <c r="H32" s="557"/>
      <c r="I32" s="557"/>
      <c r="J32" s="289" t="s">
        <v>797</v>
      </c>
      <c r="K32" s="543"/>
      <c r="L32" s="1636"/>
      <c r="M32" s="1636"/>
      <c r="R32" s="1636"/>
      <c r="U32" s="544"/>
      <c r="AA32" s="1632"/>
      <c r="AB32" s="1632"/>
      <c r="AC32" s="1632"/>
      <c r="AD32" s="1632"/>
      <c r="AE32" s="1632"/>
      <c r="AF32" s="1160">
        <v>23</v>
      </c>
    </row>
    <row s="1366" customFormat="1" customHeight="1" ht="24">
      <c r="A33" s="987"/>
      <c r="C33" s="1636"/>
      <c r="D33" s="1638"/>
      <c r="E33" s="1664" t="s">
        <v>798</v>
      </c>
      <c r="F33" s="690" t="s">
        <v>799</v>
      </c>
      <c r="G33" s="1654" t="s">
        <v>555</v>
      </c>
      <c r="H33" s="557"/>
      <c r="I33" s="557"/>
      <c r="J33" s="289" t="s">
        <v>800</v>
      </c>
      <c r="K33" s="543"/>
      <c r="L33" s="1636"/>
      <c r="M33" s="1636"/>
      <c r="R33" s="1636"/>
      <c r="U33" s="544"/>
      <c r="AA33" s="1632"/>
      <c r="AB33" s="1632"/>
      <c r="AC33" s="1632"/>
      <c r="AD33" s="1632"/>
      <c r="AE33" s="1632"/>
      <c r="AF33" s="1160">
        <v>23</v>
      </c>
    </row>
    <row s="1366" customFormat="1" customHeight="1" ht="24">
      <c r="A34" s="987"/>
      <c r="C34" s="1636"/>
      <c r="D34" s="1638"/>
      <c r="E34" s="1664" t="s">
        <v>801</v>
      </c>
      <c r="F34" s="690" t="s">
        <v>766</v>
      </c>
      <c r="G34" s="1654" t="s">
        <v>555</v>
      </c>
      <c r="H34" s="557"/>
      <c r="I34" s="557"/>
      <c r="J34" s="289" t="s">
        <v>802</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112</v>
      </c>
      <c r="F35" s="1661" t="s">
        <v>632</v>
      </c>
      <c r="G35" s="1657" t="s">
        <v>309</v>
      </c>
      <c r="H35" s="401"/>
      <c r="I35" s="401"/>
      <c r="J35" s="289" t="s">
        <v>803</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804</v>
      </c>
      <c r="G36" s="1654" t="s">
        <v>771</v>
      </c>
      <c r="H36" s="545"/>
      <c r="I36" s="545"/>
      <c r="J36" s="289" t="s">
        <v>772</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805</v>
      </c>
      <c r="G37" s="1654" t="s">
        <v>774</v>
      </c>
      <c r="H37" s="545"/>
      <c r="I37" s="545"/>
      <c r="J37" s="289" t="s">
        <v>775</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806</v>
      </c>
      <c r="F39" s="2285" t="s">
        <v>807</v>
      </c>
      <c r="G39" s="2285"/>
      <c r="H39" s="369"/>
      <c r="I39" s="369"/>
      <c r="J39" s="369"/>
      <c r="AF39" s="1631">
        <v>26</v>
      </c>
    </row>
    <row s="1641" customFormat="1" customHeight="1" ht="39.75">
      <c r="A40" s="987"/>
      <c r="B40" s="1636"/>
      <c r="C40" s="1636"/>
      <c r="D40" s="351"/>
      <c r="F40" s="2285" t="s">
        <v>808</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8E6A7-6B6B-E828-E23F-0.333F52F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ИМУП «ПОСЖИЛКОМСЕРВИС»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88</v>
      </c>
      <c r="E11" s="705" t="s">
        <v>809</v>
      </c>
      <c r="F11" s="705" t="s">
        <v>569</v>
      </c>
      <c r="G11" s="465" t="s">
        <v>306</v>
      </c>
      <c r="H11" s="465" t="s">
        <v>393</v>
      </c>
      <c r="I11" s="807" t="s">
        <v>306</v>
      </c>
      <c r="J11" s="808" t="s">
        <v>393</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hidden="1">
      <c r="A13" s="2392" t="s">
        <v>810</v>
      </c>
      <c r="D13" s="953" t="s">
        <v>110</v>
      </c>
      <c r="E13" s="279" t="s">
        <v>811</v>
      </c>
      <c r="F13" s="660" t="s">
        <v>812</v>
      </c>
      <c r="G13" s="557"/>
      <c r="H13" s="661"/>
      <c r="I13" s="557"/>
      <c r="J13" s="661"/>
      <c r="K13" s="289" t="s">
        <v>813</v>
      </c>
      <c r="L13" s="720"/>
      <c r="X13" s="505">
        <v>0</v>
      </c>
    </row>
    <row customHeight="1" ht="22.5" hidden="1">
      <c r="A14" s="2392"/>
      <c r="D14" s="539" t="s">
        <v>111</v>
      </c>
      <c r="E14" s="279" t="s">
        <v>814</v>
      </c>
      <c r="F14" s="660" t="s">
        <v>815</v>
      </c>
      <c r="G14" s="557"/>
      <c r="H14" s="662"/>
      <c r="I14" s="557"/>
      <c r="J14" s="662"/>
      <c r="K14" s="289" t="s">
        <v>816</v>
      </c>
      <c r="L14" s="720"/>
      <c r="X14" s="505">
        <v>0</v>
      </c>
    </row>
    <row s="1635" customFormat="1" customHeight="1" ht="78.75" hidden="1">
      <c r="A15" s="2392"/>
      <c r="B15" s="511"/>
      <c r="D15" s="953" t="s">
        <v>90</v>
      </c>
      <c r="E15" s="707" t="s">
        <v>817</v>
      </c>
      <c r="F15" s="950" t="s">
        <v>309</v>
      </c>
      <c r="G15" s="950" t="s">
        <v>309</v>
      </c>
      <c r="H15" s="106"/>
      <c r="I15" s="950" t="s">
        <v>309</v>
      </c>
      <c r="J15" s="106"/>
      <c r="K15" s="289" t="s">
        <v>818</v>
      </c>
      <c r="L15" s="720"/>
      <c r="X15" s="758">
        <v>0</v>
      </c>
    </row>
    <row s="1635" customFormat="1" customHeight="1" ht="22.5" hidden="1">
      <c r="A16" s="2392"/>
      <c r="B16" s="511"/>
      <c r="D16" s="953" t="s">
        <v>327</v>
      </c>
      <c r="E16" s="954" t="s">
        <v>819</v>
      </c>
      <c r="F16" s="950" t="s">
        <v>820</v>
      </c>
      <c r="G16" s="817"/>
      <c r="H16" s="106"/>
      <c r="I16" s="817"/>
      <c r="J16" s="106"/>
      <c r="K16" s="289"/>
      <c r="L16" s="720"/>
      <c r="X16" s="758">
        <v>0</v>
      </c>
    </row>
    <row s="1635" customFormat="1" customHeight="1" ht="22.5" hidden="1">
      <c r="A17" s="2392"/>
      <c r="B17" s="511"/>
      <c r="D17" s="953" t="s">
        <v>335</v>
      </c>
      <c r="E17" s="954" t="s">
        <v>821</v>
      </c>
      <c r="F17" s="950" t="s">
        <v>822</v>
      </c>
      <c r="G17" s="817"/>
      <c r="H17" s="106"/>
      <c r="I17" s="817"/>
      <c r="J17" s="106"/>
      <c r="K17" s="289"/>
      <c r="L17" s="720"/>
      <c r="X17" s="758">
        <v>0</v>
      </c>
    </row>
    <row s="1635" customFormat="1" customHeight="1" ht="33.75" hidden="1">
      <c r="A18" s="2392"/>
      <c r="B18" s="511"/>
      <c r="D18" s="953" t="s">
        <v>337</v>
      </c>
      <c r="E18" s="954" t="s">
        <v>823</v>
      </c>
      <c r="F18" s="950" t="s">
        <v>574</v>
      </c>
      <c r="G18" s="680"/>
      <c r="H18" s="106"/>
      <c r="I18" s="680"/>
      <c r="J18" s="106"/>
      <c r="K18" s="289"/>
      <c r="L18" s="720"/>
      <c r="X18" s="758">
        <v>0</v>
      </c>
    </row>
    <row customHeight="1" ht="101.25" hidden="1">
      <c r="A19" s="2392"/>
      <c r="D19" s="953" t="s">
        <v>91</v>
      </c>
      <c r="E19" s="279" t="s">
        <v>824</v>
      </c>
      <c r="F19" s="660" t="s">
        <v>549</v>
      </c>
      <c r="G19" s="663"/>
      <c r="H19" s="662"/>
      <c r="I19" s="955"/>
      <c r="J19" s="662"/>
      <c r="K19" s="289" t="s">
        <v>825</v>
      </c>
      <c r="L19" s="720"/>
      <c r="X19" s="505">
        <v>0</v>
      </c>
    </row>
    <row s="1635" customFormat="1" customHeight="1" ht="18.75" hidden="1">
      <c r="A20" s="2392"/>
      <c r="C20" s="956"/>
      <c r="D20" s="953" t="s">
        <v>756</v>
      </c>
      <c r="E20" s="954" t="s">
        <v>826</v>
      </c>
      <c r="F20" s="950" t="s">
        <v>309</v>
      </c>
      <c r="G20" s="950" t="s">
        <v>309</v>
      </c>
      <c r="H20" s="949" t="s">
        <v>309</v>
      </c>
      <c r="I20" s="950" t="s">
        <v>309</v>
      </c>
      <c r="J20" s="949" t="s">
        <v>309</v>
      </c>
      <c r="K20" s="948"/>
      <c r="L20" s="720"/>
      <c r="W20" s="675"/>
      <c r="X20" s="758">
        <v>0</v>
      </c>
    </row>
    <row s="1635" customFormat="1" customHeight="1" ht="33.75" hidden="1">
      <c r="A21" s="2392"/>
      <c r="C21" s="956"/>
      <c r="D21" s="953" t="s">
        <v>759</v>
      </c>
      <c r="E21" s="576" t="s">
        <v>827</v>
      </c>
      <c r="F21" s="950" t="s">
        <v>828</v>
      </c>
      <c r="G21" s="680"/>
      <c r="H21" s="106"/>
      <c r="I21" s="680"/>
      <c r="J21" s="106"/>
      <c r="K21" s="948"/>
      <c r="L21" s="720"/>
      <c r="W21" s="675"/>
      <c r="X21" s="758">
        <v>0</v>
      </c>
    </row>
    <row s="1635" customFormat="1" customHeight="1" ht="33.75" hidden="1">
      <c r="A22" s="2392"/>
      <c r="C22" s="956"/>
      <c r="D22" s="953" t="s">
        <v>762</v>
      </c>
      <c r="E22" s="576" t="s">
        <v>829</v>
      </c>
      <c r="F22" s="950" t="s">
        <v>830</v>
      </c>
      <c r="G22" s="680"/>
      <c r="H22" s="106"/>
      <c r="I22" s="680"/>
      <c r="J22" s="106"/>
      <c r="K22" s="948"/>
      <c r="L22" s="720"/>
      <c r="W22" s="675"/>
      <c r="X22" s="758">
        <v>0</v>
      </c>
    </row>
    <row s="1635" customFormat="1" customHeight="1" ht="22.5" hidden="1">
      <c r="A23" s="2392"/>
      <c r="C23" s="956"/>
      <c r="D23" s="953" t="s">
        <v>798</v>
      </c>
      <c r="E23" s="954" t="s">
        <v>831</v>
      </c>
      <c r="F23" s="950" t="s">
        <v>309</v>
      </c>
      <c r="G23" s="950" t="s">
        <v>309</v>
      </c>
      <c r="H23" s="949" t="s">
        <v>309</v>
      </c>
      <c r="I23" s="950" t="s">
        <v>309</v>
      </c>
      <c r="J23" s="949" t="s">
        <v>309</v>
      </c>
      <c r="K23" s="948"/>
      <c r="L23" s="720"/>
      <c r="W23" s="675"/>
      <c r="X23" s="758">
        <v>0</v>
      </c>
    </row>
    <row s="1635" customFormat="1" customHeight="1" ht="22.5" hidden="1">
      <c r="A24" s="2392"/>
      <c r="C24" s="956"/>
      <c r="D24" s="953" t="s">
        <v>832</v>
      </c>
      <c r="E24" s="576" t="s">
        <v>833</v>
      </c>
      <c r="F24" s="950" t="s">
        <v>834</v>
      </c>
      <c r="G24" s="680"/>
      <c r="H24" s="686"/>
      <c r="I24" s="680"/>
      <c r="J24" s="686"/>
      <c r="K24" s="948"/>
      <c r="L24" s="720"/>
      <c r="W24" s="675"/>
      <c r="X24" s="758">
        <v>0</v>
      </c>
    </row>
    <row s="1635" customFormat="1" customHeight="1" ht="22.5" hidden="1">
      <c r="A25" s="2392"/>
      <c r="C25" s="956"/>
      <c r="D25" s="953" t="s">
        <v>835</v>
      </c>
      <c r="E25" s="576" t="s">
        <v>836</v>
      </c>
      <c r="F25" s="950" t="s">
        <v>309</v>
      </c>
      <c r="G25" s="950" t="s">
        <v>309</v>
      </c>
      <c r="H25" s="949" t="s">
        <v>309</v>
      </c>
      <c r="I25" s="950" t="s">
        <v>309</v>
      </c>
      <c r="J25" s="949" t="s">
        <v>309</v>
      </c>
      <c r="K25" s="948"/>
      <c r="L25" s="720"/>
      <c r="W25" s="675"/>
      <c r="X25" s="758">
        <v>0</v>
      </c>
    </row>
    <row s="1635" customFormat="1" customHeight="1" ht="18.75" hidden="1">
      <c r="A26" s="2392"/>
      <c r="C26" s="956"/>
      <c r="D26" s="953" t="s">
        <v>837</v>
      </c>
      <c r="E26" s="553" t="s">
        <v>838</v>
      </c>
      <c r="F26" s="950" t="s">
        <v>839</v>
      </c>
      <c r="G26" s="680"/>
      <c r="H26" s="686"/>
      <c r="I26" s="680"/>
      <c r="J26" s="686"/>
      <c r="K26" s="948"/>
      <c r="L26" s="720"/>
      <c r="W26" s="675"/>
      <c r="X26" s="758">
        <v>0</v>
      </c>
    </row>
    <row s="1635" customFormat="1" customHeight="1" ht="18.75" hidden="1">
      <c r="A27" s="2392"/>
      <c r="C27" s="956"/>
      <c r="D27" s="953" t="s">
        <v>840</v>
      </c>
      <c r="E27" s="553" t="s">
        <v>841</v>
      </c>
      <c r="F27" s="950" t="s">
        <v>842</v>
      </c>
      <c r="G27" s="680"/>
      <c r="H27" s="686"/>
      <c r="I27" s="680"/>
      <c r="J27" s="686"/>
      <c r="K27" s="948"/>
      <c r="L27" s="720"/>
      <c r="W27" s="675"/>
      <c r="X27" s="758">
        <v>0</v>
      </c>
    </row>
    <row s="1635" customFormat="1" customHeight="1" ht="18.75" hidden="1">
      <c r="A28" s="2392"/>
      <c r="C28" s="956"/>
      <c r="D28" s="953" t="s">
        <v>843</v>
      </c>
      <c r="E28" s="576" t="s">
        <v>844</v>
      </c>
      <c r="F28" s="950" t="s">
        <v>309</v>
      </c>
      <c r="G28" s="950" t="s">
        <v>309</v>
      </c>
      <c r="H28" s="949" t="s">
        <v>309</v>
      </c>
      <c r="I28" s="950" t="s">
        <v>309</v>
      </c>
      <c r="J28" s="949" t="s">
        <v>309</v>
      </c>
      <c r="K28" s="948"/>
      <c r="L28" s="720"/>
      <c r="W28" s="675"/>
      <c r="X28" s="758">
        <v>0</v>
      </c>
    </row>
    <row s="1635" customFormat="1" customHeight="1" ht="18.75" hidden="1">
      <c r="A29" s="2392"/>
      <c r="C29" s="956"/>
      <c r="D29" s="953" t="s">
        <v>845</v>
      </c>
      <c r="E29" s="553" t="s">
        <v>838</v>
      </c>
      <c r="F29" s="950" t="s">
        <v>846</v>
      </c>
      <c r="G29" s="680"/>
      <c r="H29" s="686"/>
      <c r="I29" s="680"/>
      <c r="J29" s="686"/>
      <c r="K29" s="948"/>
      <c r="L29" s="720"/>
      <c r="W29" s="675"/>
      <c r="X29" s="758">
        <v>0</v>
      </c>
    </row>
    <row s="1635" customFormat="1" customHeight="1" ht="18.75" hidden="1">
      <c r="A30" s="2392"/>
      <c r="C30" s="956"/>
      <c r="D30" s="953" t="s">
        <v>847</v>
      </c>
      <c r="E30" s="553" t="s">
        <v>848</v>
      </c>
      <c r="F30" s="950" t="s">
        <v>849</v>
      </c>
      <c r="G30" s="680"/>
      <c r="H30" s="686"/>
      <c r="I30" s="680"/>
      <c r="J30" s="686"/>
      <c r="K30" s="948"/>
      <c r="L30" s="720"/>
      <c r="W30" s="675"/>
      <c r="X30" s="758">
        <v>0</v>
      </c>
    </row>
    <row customHeight="1" ht="126.75" hidden="1">
      <c r="A31" s="2392"/>
      <c r="D31" s="953" t="s">
        <v>112</v>
      </c>
      <c r="E31" s="279" t="s">
        <v>850</v>
      </c>
      <c r="F31" s="660" t="s">
        <v>561</v>
      </c>
      <c r="G31" s="557"/>
      <c r="H31" s="662"/>
      <c r="I31" s="557"/>
      <c r="J31" s="662"/>
      <c r="K31" s="289" t="s">
        <v>851</v>
      </c>
      <c r="L31" s="720"/>
      <c r="X31" s="505">
        <v>0</v>
      </c>
    </row>
    <row customHeight="1" ht="56.25" hidden="1">
      <c r="A32" s="2392"/>
      <c r="D32" s="953" t="s">
        <v>92</v>
      </c>
      <c r="E32" s="279" t="s">
        <v>852</v>
      </c>
      <c r="F32" s="539" t="s">
        <v>822</v>
      </c>
      <c r="G32" s="557"/>
      <c r="H32" s="662"/>
      <c r="I32" s="557"/>
      <c r="J32" s="662"/>
      <c r="K32" s="289" t="s">
        <v>853</v>
      </c>
      <c r="L32" s="720"/>
      <c r="X32" s="505">
        <v>0</v>
      </c>
    </row>
    <row customHeight="1" ht="11.25" hidden="1">
      <c r="A33" s="2392"/>
      <c r="E33" s="664"/>
      <c r="F33" s="181"/>
      <c r="G33" s="181"/>
      <c r="H33" s="181"/>
      <c r="I33" s="181"/>
      <c r="J33" s="181"/>
      <c r="K33" s="181"/>
      <c r="X33" s="505">
        <v>0</v>
      </c>
    </row>
    <row customHeight="1" ht="12.75" hidden="1">
      <c r="A34" s="2392"/>
      <c r="D34" s="65">
        <v>1</v>
      </c>
      <c r="E34" s="335" t="s">
        <v>854</v>
      </c>
      <c r="X34" s="505">
        <v>0</v>
      </c>
    </row>
    <row customHeight="1" ht="11.25" hidden="1">
      <c r="A35" s="2392"/>
      <c r="D35" s="369"/>
      <c r="E35" s="335" t="s">
        <v>855</v>
      </c>
      <c r="X35" s="505">
        <v>0</v>
      </c>
    </row>
    <row s="1635" customFormat="1" customHeight="1" ht="11.549999999999999">
      <c r="A36" s="1033"/>
      <c r="B36" s="518"/>
      <c r="D36" s="1034"/>
      <c r="E36" s="1035"/>
      <c r="X36" s="509">
        <v>11</v>
      </c>
    </row>
    <row s="1635" customFormat="1" customHeight="1" ht="22.5" hidden="1">
      <c r="A37" s="2392" t="s">
        <v>856</v>
      </c>
      <c r="B37" s="511"/>
      <c r="D37" s="953">
        <v>1</v>
      </c>
      <c r="E37" s="707" t="s">
        <v>857</v>
      </c>
      <c r="F37" s="660" t="s">
        <v>812</v>
      </c>
      <c r="G37" s="557"/>
      <c r="H37" s="519"/>
      <c r="I37" s="557"/>
      <c r="J37" s="519"/>
      <c r="K37" s="289" t="s">
        <v>858</v>
      </c>
      <c r="X37" s="758">
        <v>0</v>
      </c>
    </row>
    <row s="1635" customFormat="1" customHeight="1" ht="22.5" hidden="1">
      <c r="A38" s="2392"/>
      <c r="B38" s="511"/>
      <c r="D38" s="669" t="s">
        <v>111</v>
      </c>
      <c r="E38" s="1032" t="s">
        <v>859</v>
      </c>
      <c r="F38" s="1036" t="s">
        <v>549</v>
      </c>
      <c r="G38" s="1036" t="s">
        <v>549</v>
      </c>
      <c r="H38" s="1030"/>
      <c r="I38" s="1036" t="s">
        <v>549</v>
      </c>
      <c r="J38" s="1030"/>
      <c r="K38" s="1031"/>
      <c r="X38" s="758">
        <v>0</v>
      </c>
    </row>
    <row s="1635" customFormat="1" customHeight="1" ht="33.75" hidden="1">
      <c r="A39" s="2392"/>
      <c r="B39" s="511"/>
      <c r="D39" s="665" t="s">
        <v>714</v>
      </c>
      <c r="E39" s="723" t="s">
        <v>860</v>
      </c>
      <c r="F39" s="660" t="s">
        <v>861</v>
      </c>
      <c r="G39" s="668"/>
      <c r="H39" s="1023"/>
      <c r="I39" s="668"/>
      <c r="J39" s="1023"/>
      <c r="K39" s="289" t="s">
        <v>862</v>
      </c>
      <c r="X39" s="758">
        <v>0</v>
      </c>
    </row>
    <row s="1635" customFormat="1" customHeight="1" ht="33.75" hidden="1">
      <c r="A40" s="2392"/>
      <c r="B40" s="511"/>
      <c r="D40" s="665" t="s">
        <v>717</v>
      </c>
      <c r="E40" s="723" t="s">
        <v>863</v>
      </c>
      <c r="F40" s="1027" t="s">
        <v>864</v>
      </c>
      <c r="G40" s="741"/>
      <c r="H40" s="1023"/>
      <c r="I40" s="741"/>
      <c r="J40" s="1023"/>
      <c r="K40" s="289" t="s">
        <v>865</v>
      </c>
      <c r="X40" s="758">
        <v>0</v>
      </c>
    </row>
    <row s="1635" customFormat="1" customHeight="1" ht="22.5" hidden="1">
      <c r="A41" s="2392"/>
      <c r="B41" s="511"/>
      <c r="D41" s="665" t="s">
        <v>90</v>
      </c>
      <c r="E41" s="722" t="s">
        <v>866</v>
      </c>
      <c r="F41" s="660" t="s">
        <v>549</v>
      </c>
      <c r="G41" s="660" t="s">
        <v>549</v>
      </c>
      <c r="H41" s="1024"/>
      <c r="I41" s="660" t="s">
        <v>549</v>
      </c>
      <c r="J41" s="1024"/>
      <c r="K41" s="302"/>
      <c r="X41" s="758">
        <v>0</v>
      </c>
    </row>
    <row s="1635" customFormat="1" customHeight="1" ht="45" hidden="1">
      <c r="A42" s="2392"/>
      <c r="B42" s="511"/>
      <c r="D42" s="665" t="s">
        <v>327</v>
      </c>
      <c r="E42" s="723" t="s">
        <v>867</v>
      </c>
      <c r="F42" s="660" t="s">
        <v>561</v>
      </c>
      <c r="G42" s="557"/>
      <c r="H42" s="1024"/>
      <c r="I42" s="557"/>
      <c r="J42" s="1024"/>
      <c r="K42" s="302" t="s">
        <v>868</v>
      </c>
      <c r="X42" s="758">
        <v>0</v>
      </c>
    </row>
    <row s="1635" customFormat="1" customHeight="1" ht="45" hidden="1">
      <c r="A43" s="2392"/>
      <c r="B43" s="511"/>
      <c r="D43" s="665" t="s">
        <v>335</v>
      </c>
      <c r="E43" s="667" t="s">
        <v>869</v>
      </c>
      <c r="F43" s="1028" t="s">
        <v>561</v>
      </c>
      <c r="G43" s="742"/>
      <c r="H43" s="1023"/>
      <c r="I43" s="742"/>
      <c r="J43" s="1023"/>
      <c r="K43" s="302" t="s">
        <v>870</v>
      </c>
      <c r="X43" s="758">
        <v>0</v>
      </c>
    </row>
    <row s="1635" customFormat="1" customHeight="1" ht="11.25" hidden="1">
      <c r="A44" s="2392"/>
      <c r="B44" s="511"/>
      <c r="D44" s="665" t="s">
        <v>91</v>
      </c>
      <c r="E44" s="666" t="s">
        <v>871</v>
      </c>
      <c r="F44" s="660" t="s">
        <v>861</v>
      </c>
      <c r="G44" s="668"/>
      <c r="H44" s="1023"/>
      <c r="I44" s="668"/>
      <c r="J44" s="1023"/>
      <c r="K44" s="289"/>
      <c r="X44" s="758">
        <v>0</v>
      </c>
    </row>
    <row s="1635" customFormat="1" customHeight="1" ht="11.25" hidden="1">
      <c r="A45" s="2392"/>
      <c r="B45" s="511"/>
      <c r="D45" s="665" t="s">
        <v>756</v>
      </c>
      <c r="E45" s="667" t="s">
        <v>872</v>
      </c>
      <c r="F45" s="660" t="s">
        <v>861</v>
      </c>
      <c r="G45" s="668"/>
      <c r="H45" s="1023"/>
      <c r="I45" s="668"/>
      <c r="J45" s="1023"/>
      <c r="K45" s="289"/>
      <c r="X45" s="758">
        <v>0</v>
      </c>
    </row>
    <row s="1635" customFormat="1" customHeight="1" ht="11.25" hidden="1">
      <c r="A46" s="2392"/>
      <c r="B46" s="511"/>
      <c r="D46" s="665" t="s">
        <v>798</v>
      </c>
      <c r="E46" s="667" t="s">
        <v>873</v>
      </c>
      <c r="F46" s="660" t="s">
        <v>861</v>
      </c>
      <c r="G46" s="668"/>
      <c r="H46" s="1023"/>
      <c r="I46" s="668"/>
      <c r="J46" s="1023"/>
      <c r="K46" s="289"/>
      <c r="X46" s="758">
        <v>0</v>
      </c>
    </row>
    <row s="1635" customFormat="1" customHeight="1" ht="11.25" hidden="1">
      <c r="A47" s="2392"/>
      <c r="B47" s="511"/>
      <c r="D47" s="665" t="s">
        <v>801</v>
      </c>
      <c r="E47" s="667" t="s">
        <v>874</v>
      </c>
      <c r="F47" s="660" t="s">
        <v>861</v>
      </c>
      <c r="G47" s="668"/>
      <c r="H47" s="1023"/>
      <c r="I47" s="668"/>
      <c r="J47" s="1023"/>
      <c r="K47" s="289"/>
      <c r="X47" s="758">
        <v>0</v>
      </c>
    </row>
    <row s="1635" customFormat="1" customHeight="1" ht="11.25" hidden="1">
      <c r="A48" s="2392"/>
      <c r="B48" s="511"/>
      <c r="D48" s="665" t="s">
        <v>875</v>
      </c>
      <c r="E48" s="671" t="s">
        <v>876</v>
      </c>
      <c r="F48" s="660" t="s">
        <v>861</v>
      </c>
      <c r="G48" s="668"/>
      <c r="H48" s="1023"/>
      <c r="I48" s="668"/>
      <c r="J48" s="1023"/>
      <c r="K48" s="289"/>
      <c r="X48" s="758">
        <v>0</v>
      </c>
    </row>
    <row s="1635" customFormat="1" customHeight="1" ht="11.25" hidden="1">
      <c r="A49" s="2392"/>
      <c r="B49" s="511"/>
      <c r="D49" s="665" t="s">
        <v>877</v>
      </c>
      <c r="E49" s="671" t="s">
        <v>878</v>
      </c>
      <c r="F49" s="660" t="s">
        <v>861</v>
      </c>
      <c r="G49" s="668"/>
      <c r="H49" s="1023"/>
      <c r="I49" s="668"/>
      <c r="J49" s="1023"/>
      <c r="K49" s="289"/>
      <c r="X49" s="758">
        <v>0</v>
      </c>
    </row>
    <row s="1635" customFormat="1" customHeight="1" ht="11.25" hidden="1">
      <c r="A50" s="2392"/>
      <c r="B50" s="511"/>
      <c r="D50" s="665" t="s">
        <v>879</v>
      </c>
      <c r="E50" s="667" t="s">
        <v>880</v>
      </c>
      <c r="F50" s="660" t="s">
        <v>861</v>
      </c>
      <c r="G50" s="668"/>
      <c r="H50" s="1023"/>
      <c r="I50" s="668"/>
      <c r="J50" s="1023"/>
      <c r="K50" s="289"/>
      <c r="X50" s="758">
        <v>0</v>
      </c>
    </row>
    <row s="1635" customFormat="1" customHeight="1" ht="11.25" hidden="1">
      <c r="A51" s="2392"/>
      <c r="B51" s="511"/>
      <c r="D51" s="665" t="s">
        <v>881</v>
      </c>
      <c r="E51" s="667" t="s">
        <v>882</v>
      </c>
      <c r="F51" s="660" t="s">
        <v>861</v>
      </c>
      <c r="G51" s="668"/>
      <c r="H51" s="1023"/>
      <c r="I51" s="668"/>
      <c r="J51" s="1023"/>
      <c r="K51" s="289"/>
      <c r="X51" s="758">
        <v>0</v>
      </c>
    </row>
    <row s="1635" customFormat="1" customHeight="1" ht="45" hidden="1">
      <c r="A52" s="2392"/>
      <c r="B52" s="511"/>
      <c r="D52" s="665" t="s">
        <v>112</v>
      </c>
      <c r="E52" s="666" t="s">
        <v>883</v>
      </c>
      <c r="F52" s="660" t="s">
        <v>861</v>
      </c>
      <c r="G52" s="668"/>
      <c r="H52" s="1023"/>
      <c r="I52" s="668"/>
      <c r="J52" s="1023"/>
      <c r="K52" s="289"/>
      <c r="X52" s="758">
        <v>0</v>
      </c>
    </row>
    <row s="1635" customFormat="1" customHeight="1" ht="11.25" hidden="1">
      <c r="A53" s="2392"/>
      <c r="B53" s="511"/>
      <c r="D53" s="665" t="s">
        <v>316</v>
      </c>
      <c r="E53" s="667" t="s">
        <v>872</v>
      </c>
      <c r="F53" s="660" t="s">
        <v>861</v>
      </c>
      <c r="G53" s="668"/>
      <c r="H53" s="1023"/>
      <c r="I53" s="668"/>
      <c r="J53" s="1023"/>
      <c r="K53" s="289"/>
      <c r="X53" s="758">
        <v>0</v>
      </c>
    </row>
    <row s="1635" customFormat="1" customHeight="1" ht="11.25" hidden="1">
      <c r="A54" s="2392"/>
      <c r="B54" s="511"/>
      <c r="D54" s="665" t="s">
        <v>884</v>
      </c>
      <c r="E54" s="667" t="s">
        <v>873</v>
      </c>
      <c r="F54" s="660" t="s">
        <v>861</v>
      </c>
      <c r="G54" s="668"/>
      <c r="H54" s="1023"/>
      <c r="I54" s="668"/>
      <c r="J54" s="1023"/>
      <c r="K54" s="289"/>
      <c r="X54" s="758">
        <v>0</v>
      </c>
    </row>
    <row s="1635" customFormat="1" customHeight="1" ht="11.25" hidden="1">
      <c r="A55" s="2392"/>
      <c r="B55" s="511"/>
      <c r="D55" s="665" t="s">
        <v>885</v>
      </c>
      <c r="E55" s="667" t="s">
        <v>874</v>
      </c>
      <c r="F55" s="660" t="s">
        <v>861</v>
      </c>
      <c r="G55" s="668"/>
      <c r="H55" s="1023"/>
      <c r="I55" s="668"/>
      <c r="J55" s="1023"/>
      <c r="K55" s="289"/>
      <c r="X55" s="758">
        <v>0</v>
      </c>
    </row>
    <row s="1635" customFormat="1" customHeight="1" ht="11.25" hidden="1">
      <c r="A56" s="2392"/>
      <c r="B56" s="511"/>
      <c r="D56" s="665" t="s">
        <v>886</v>
      </c>
      <c r="E56" s="671" t="s">
        <v>876</v>
      </c>
      <c r="F56" s="660" t="s">
        <v>861</v>
      </c>
      <c r="G56" s="668"/>
      <c r="H56" s="1023"/>
      <c r="I56" s="668"/>
      <c r="J56" s="1023"/>
      <c r="K56" s="289"/>
      <c r="X56" s="758">
        <v>0</v>
      </c>
    </row>
    <row s="1635" customFormat="1" customHeight="1" ht="11.25" hidden="1">
      <c r="A57" s="2392"/>
      <c r="B57" s="511"/>
      <c r="D57" s="665" t="s">
        <v>887</v>
      </c>
      <c r="E57" s="671" t="s">
        <v>878</v>
      </c>
      <c r="F57" s="660" t="s">
        <v>861</v>
      </c>
      <c r="G57" s="668"/>
      <c r="H57" s="1023"/>
      <c r="I57" s="668"/>
      <c r="J57" s="1023"/>
      <c r="K57" s="289"/>
      <c r="X57" s="758">
        <v>0</v>
      </c>
    </row>
    <row s="1635" customFormat="1" customHeight="1" ht="11.25" hidden="1">
      <c r="A58" s="2392"/>
      <c r="B58" s="511"/>
      <c r="D58" s="665" t="s">
        <v>888</v>
      </c>
      <c r="E58" s="667" t="s">
        <v>880</v>
      </c>
      <c r="F58" s="660" t="s">
        <v>861</v>
      </c>
      <c r="G58" s="668"/>
      <c r="H58" s="1023"/>
      <c r="I58" s="668"/>
      <c r="J58" s="1023"/>
      <c r="K58" s="289"/>
      <c r="X58" s="758">
        <v>0</v>
      </c>
    </row>
    <row s="1635" customFormat="1" customHeight="1" ht="11.25" hidden="1">
      <c r="A59" s="2392"/>
      <c r="B59" s="511"/>
      <c r="D59" s="665" t="s">
        <v>889</v>
      </c>
      <c r="E59" s="667" t="s">
        <v>882</v>
      </c>
      <c r="F59" s="660" t="s">
        <v>861</v>
      </c>
      <c r="G59" s="668"/>
      <c r="H59" s="1023"/>
      <c r="I59" s="668"/>
      <c r="J59" s="1023"/>
      <c r="K59" s="289"/>
      <c r="X59" s="758">
        <v>0</v>
      </c>
    </row>
    <row s="1635" customFormat="1" customHeight="1" ht="33.75" hidden="1">
      <c r="A60" s="2392"/>
      <c r="B60" s="511"/>
      <c r="D60" s="665" t="s">
        <v>92</v>
      </c>
      <c r="E60" s="666" t="s">
        <v>890</v>
      </c>
      <c r="F60" s="721" t="s">
        <v>561</v>
      </c>
      <c r="G60" s="742"/>
      <c r="H60" s="1023"/>
      <c r="I60" s="742"/>
      <c r="J60" s="1023"/>
      <c r="K60" s="302" t="s">
        <v>891</v>
      </c>
      <c r="X60" s="758">
        <v>0</v>
      </c>
    </row>
    <row s="1635" customFormat="1" customHeight="1" ht="33.75" hidden="1">
      <c r="A61" s="2392"/>
      <c r="B61" s="511"/>
      <c r="D61" s="665" t="s">
        <v>93</v>
      </c>
      <c r="E61" s="666" t="s">
        <v>892</v>
      </c>
      <c r="F61" s="726" t="s">
        <v>822</v>
      </c>
      <c r="G61" s="668"/>
      <c r="H61" s="1023"/>
      <c r="I61" s="668"/>
      <c r="J61" s="1023"/>
      <c r="K61" s="289"/>
      <c r="X61" s="758">
        <v>0</v>
      </c>
    </row>
    <row s="1635" customFormat="1" customHeight="1" ht="22.5" hidden="1">
      <c r="A62" s="2392"/>
      <c r="B62" s="511" t="s">
        <v>591</v>
      </c>
      <c r="D62" s="665" t="s">
        <v>113</v>
      </c>
      <c r="E62" s="666" t="s">
        <v>893</v>
      </c>
      <c r="F62" s="726" t="s">
        <v>309</v>
      </c>
      <c r="G62" s="382"/>
      <c r="H62" s="1023"/>
      <c r="I62" s="382"/>
      <c r="J62" s="1023"/>
      <c r="K62" s="289" t="s">
        <v>634</v>
      </c>
      <c r="X62" s="758">
        <v>0</v>
      </c>
    </row>
    <row s="1635" customFormat="1" customHeight="1" ht="45" hidden="1">
      <c r="A63" s="2392"/>
      <c r="B63" s="511" t="s">
        <v>591</v>
      </c>
      <c r="D63" s="665" t="s">
        <v>894</v>
      </c>
      <c r="E63" s="667" t="s">
        <v>895</v>
      </c>
      <c r="F63" s="721" t="s">
        <v>309</v>
      </c>
      <c r="G63" s="382"/>
      <c r="H63" s="1023"/>
      <c r="I63" s="382"/>
      <c r="J63" s="1023"/>
      <c r="K63" s="289" t="s">
        <v>634</v>
      </c>
      <c r="X63" s="758">
        <v>0</v>
      </c>
    </row>
    <row s="1635" customFormat="1" customHeight="1" ht="11.549999999999999">
      <c r="A64" s="1033"/>
      <c r="B64" s="518"/>
      <c r="D64" s="1034"/>
      <c r="E64" s="1035"/>
      <c r="X64" s="509">
        <v>11</v>
      </c>
    </row>
    <row s="1635" customFormat="1" customHeight="1" ht="22.5">
      <c r="A65" s="2392" t="s">
        <v>896</v>
      </c>
      <c r="B65" s="511"/>
      <c r="D65" s="665">
        <v>1</v>
      </c>
      <c r="E65" s="744" t="s">
        <v>897</v>
      </c>
      <c r="F65" s="740" t="s">
        <v>812</v>
      </c>
      <c r="G65" s="741"/>
      <c r="H65" s="1029"/>
      <c r="I65" s="741"/>
      <c r="J65" s="1029"/>
      <c r="K65" s="301" t="s">
        <v>898</v>
      </c>
      <c r="X65" s="758">
        <v>0</v>
      </c>
    </row>
    <row s="1635" customFormat="1" customHeight="1" ht="56.25">
      <c r="A66" s="2392"/>
      <c r="B66" s="511"/>
      <c r="D66" s="743" t="s">
        <v>111</v>
      </c>
      <c r="E66" s="707" t="s">
        <v>899</v>
      </c>
      <c r="F66" s="660" t="s">
        <v>549</v>
      </c>
      <c r="G66" s="660" t="s">
        <v>549</v>
      </c>
      <c r="H66" s="519"/>
      <c r="I66" s="660" t="s">
        <v>549</v>
      </c>
      <c r="J66" s="519"/>
      <c r="K66" s="289"/>
      <c r="X66" s="758">
        <v>0</v>
      </c>
    </row>
    <row s="1635" customFormat="1" customHeight="1" ht="33.75">
      <c r="A67" s="2392"/>
      <c r="B67" s="511"/>
      <c r="D67" s="743" t="s">
        <v>711</v>
      </c>
      <c r="E67" s="954" t="s">
        <v>900</v>
      </c>
      <c r="F67" s="660" t="s">
        <v>864</v>
      </c>
      <c r="G67" s="727"/>
      <c r="H67" s="519"/>
      <c r="I67" s="727"/>
      <c r="J67" s="519"/>
      <c r="K67" s="289"/>
      <c r="X67" s="758">
        <v>0</v>
      </c>
    </row>
    <row s="1635" customFormat="1" customHeight="1" ht="22.5">
      <c r="A68" s="2392"/>
      <c r="B68" s="511"/>
      <c r="D68" s="743" t="s">
        <v>310</v>
      </c>
      <c r="E68" s="954" t="s">
        <v>901</v>
      </c>
      <c r="F68" s="660" t="s">
        <v>864</v>
      </c>
      <c r="G68" s="727"/>
      <c r="H68" s="519"/>
      <c r="I68" s="727"/>
      <c r="J68" s="519"/>
      <c r="K68" s="289"/>
      <c r="X68" s="758">
        <v>0</v>
      </c>
    </row>
    <row s="1635" customFormat="1" customHeight="1" ht="22.5">
      <c r="A69" s="2392"/>
      <c r="B69" s="511"/>
      <c r="D69" s="743" t="s">
        <v>313</v>
      </c>
      <c r="E69" s="954" t="s">
        <v>902</v>
      </c>
      <c r="F69" s="721" t="s">
        <v>561</v>
      </c>
      <c r="G69" s="742"/>
      <c r="H69" s="519"/>
      <c r="I69" s="742"/>
      <c r="J69" s="519"/>
      <c r="K69" s="289"/>
      <c r="X69" s="758">
        <v>0</v>
      </c>
    </row>
    <row s="1635" customFormat="1" customHeight="1" ht="22.5">
      <c r="A70" s="2392"/>
      <c r="B70" s="511"/>
      <c r="D70" s="743" t="s">
        <v>731</v>
      </c>
      <c r="E70" s="954" t="s">
        <v>903</v>
      </c>
      <c r="F70" s="721" t="s">
        <v>561</v>
      </c>
      <c r="G70" s="742"/>
      <c r="H70" s="519"/>
      <c r="I70" s="742"/>
      <c r="J70" s="519"/>
      <c r="K70" s="289"/>
      <c r="X70" s="758">
        <v>0</v>
      </c>
    </row>
    <row s="1635" customFormat="1" customHeight="1" ht="22.5">
      <c r="A71" s="2392"/>
      <c r="B71" s="511"/>
      <c r="D71" s="665" t="s">
        <v>90</v>
      </c>
      <c r="E71" s="666" t="s">
        <v>904</v>
      </c>
      <c r="F71" s="660" t="s">
        <v>864</v>
      </c>
      <c r="G71" s="557"/>
      <c r="H71" s="1030"/>
      <c r="I71" s="557"/>
      <c r="J71" s="1030"/>
      <c r="K71" s="302"/>
      <c r="X71" s="758">
        <v>0</v>
      </c>
    </row>
    <row s="1635" customFormat="1" customHeight="1" ht="56.25">
      <c r="A72" s="2392"/>
      <c r="B72" s="511"/>
      <c r="D72" s="665" t="s">
        <v>91</v>
      </c>
      <c r="E72" s="666" t="s">
        <v>905</v>
      </c>
      <c r="F72" s="721" t="s">
        <v>561</v>
      </c>
      <c r="G72" s="742"/>
      <c r="H72" s="1023"/>
      <c r="I72" s="742"/>
      <c r="J72" s="1023"/>
      <c r="K72" s="302"/>
      <c r="X72" s="758">
        <v>0</v>
      </c>
    </row>
    <row s="1635" customFormat="1" customHeight="1" ht="33.75">
      <c r="A73" s="2392"/>
      <c r="B73" s="511"/>
      <c r="D73" s="665" t="s">
        <v>112</v>
      </c>
      <c r="E73" s="666" t="s">
        <v>906</v>
      </c>
      <c r="F73" s="726" t="s">
        <v>822</v>
      </c>
      <c r="G73" s="668"/>
      <c r="H73" s="1023"/>
      <c r="I73" s="668"/>
      <c r="J73" s="1023"/>
      <c r="K73" s="289"/>
      <c r="X73" s="758">
        <v>0</v>
      </c>
    </row>
    <row s="1635" customFormat="1" customHeight="1" ht="22.5">
      <c r="A74" s="2392"/>
      <c r="B74" s="511" t="s">
        <v>591</v>
      </c>
      <c r="D74" s="665" t="s">
        <v>92</v>
      </c>
      <c r="E74" s="666" t="s">
        <v>907</v>
      </c>
      <c r="F74" s="726" t="s">
        <v>309</v>
      </c>
      <c r="G74" s="382"/>
      <c r="H74" s="1023"/>
      <c r="I74" s="382"/>
      <c r="J74" s="1023"/>
      <c r="K74" s="289" t="s">
        <v>634</v>
      </c>
      <c r="X74" s="758">
        <v>0</v>
      </c>
    </row>
    <row s="1635" customFormat="1" customHeight="1" ht="45">
      <c r="A75" s="2392"/>
      <c r="B75" s="511" t="s">
        <v>591</v>
      </c>
      <c r="D75" s="665" t="s">
        <v>655</v>
      </c>
      <c r="E75" s="667" t="s">
        <v>908</v>
      </c>
      <c r="F75" s="721" t="s">
        <v>309</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909</v>
      </c>
      <c r="B77" s="511"/>
      <c r="D77" s="665">
        <v>1</v>
      </c>
      <c r="E77" s="666" t="s">
        <v>910</v>
      </c>
      <c r="F77" s="721" t="s">
        <v>812</v>
      </c>
      <c r="G77" s="724"/>
      <c r="H77" s="1023"/>
      <c r="I77" s="724"/>
      <c r="J77" s="1023"/>
      <c r="K77" s="289" t="s">
        <v>911</v>
      </c>
      <c r="X77" s="758">
        <v>0</v>
      </c>
    </row>
    <row s="1635" customFormat="1" customHeight="1" ht="11.25" hidden="1">
      <c r="A78" s="2392"/>
      <c r="B78" s="511"/>
      <c r="D78" s="665" t="s">
        <v>111</v>
      </c>
      <c r="E78" s="666" t="s">
        <v>912</v>
      </c>
      <c r="F78" s="721" t="s">
        <v>812</v>
      </c>
      <c r="G78" s="724"/>
      <c r="H78" s="1023"/>
      <c r="I78" s="724"/>
      <c r="J78" s="1023"/>
      <c r="K78" s="289" t="s">
        <v>913</v>
      </c>
      <c r="X78" s="758">
        <v>0</v>
      </c>
    </row>
    <row s="1635" customFormat="1" customHeight="1" ht="22.5" hidden="1">
      <c r="A79" s="2392"/>
      <c r="B79" s="511"/>
      <c r="D79" s="665" t="s">
        <v>90</v>
      </c>
      <c r="E79" s="722" t="s">
        <v>914</v>
      </c>
      <c r="F79" s="660" t="s">
        <v>861</v>
      </c>
      <c r="G79" s="724"/>
      <c r="H79" s="1023"/>
      <c r="I79" s="724"/>
      <c r="J79" s="1023"/>
      <c r="K79" s="289" t="s">
        <v>915</v>
      </c>
      <c r="X79" s="758">
        <v>0</v>
      </c>
    </row>
    <row s="1635" customFormat="1" customHeight="1" ht="11.25" hidden="1">
      <c r="A80" s="2392"/>
      <c r="B80" s="511"/>
      <c r="D80" s="665" t="s">
        <v>327</v>
      </c>
      <c r="E80" s="723" t="s">
        <v>916</v>
      </c>
      <c r="F80" s="660" t="s">
        <v>861</v>
      </c>
      <c r="G80" s="724"/>
      <c r="H80" s="1023"/>
      <c r="I80" s="724"/>
      <c r="J80" s="1023"/>
      <c r="K80" s="289"/>
      <c r="X80" s="758">
        <v>0</v>
      </c>
    </row>
    <row s="1635" customFormat="1" customHeight="1" ht="11.25" hidden="1">
      <c r="A81" s="2392"/>
      <c r="B81" s="511"/>
      <c r="D81" s="665" t="s">
        <v>335</v>
      </c>
      <c r="E81" s="723" t="s">
        <v>917</v>
      </c>
      <c r="F81" s="660" t="s">
        <v>861</v>
      </c>
      <c r="G81" s="724"/>
      <c r="H81" s="1023"/>
      <c r="I81" s="724"/>
      <c r="J81" s="1023"/>
      <c r="K81" s="289"/>
      <c r="X81" s="758">
        <v>0</v>
      </c>
    </row>
    <row s="1635" customFormat="1" customHeight="1" ht="11.25" hidden="1">
      <c r="A82" s="2392"/>
      <c r="B82" s="511"/>
      <c r="D82" s="665" t="s">
        <v>337</v>
      </c>
      <c r="E82" s="723" t="s">
        <v>918</v>
      </c>
      <c r="F82" s="660" t="s">
        <v>861</v>
      </c>
      <c r="G82" s="724"/>
      <c r="H82" s="1023"/>
      <c r="I82" s="724"/>
      <c r="J82" s="1023"/>
      <c r="K82" s="289"/>
      <c r="X82" s="758">
        <v>0</v>
      </c>
    </row>
    <row s="1635" customFormat="1" customHeight="1" ht="11.25" hidden="1">
      <c r="A83" s="2392"/>
      <c r="B83" s="511"/>
      <c r="D83" s="665" t="s">
        <v>339</v>
      </c>
      <c r="E83" s="723" t="s">
        <v>919</v>
      </c>
      <c r="F83" s="660" t="s">
        <v>861</v>
      </c>
      <c r="G83" s="724"/>
      <c r="H83" s="1023"/>
      <c r="I83" s="724"/>
      <c r="J83" s="1023"/>
      <c r="K83" s="289"/>
      <c r="X83" s="758">
        <v>0</v>
      </c>
    </row>
    <row s="1635" customFormat="1" customHeight="1" ht="11.25" hidden="1">
      <c r="A84" s="2392"/>
      <c r="B84" s="511"/>
      <c r="D84" s="665" t="s">
        <v>920</v>
      </c>
      <c r="E84" s="723" t="s">
        <v>921</v>
      </c>
      <c r="F84" s="660" t="s">
        <v>861</v>
      </c>
      <c r="G84" s="724"/>
      <c r="H84" s="1023"/>
      <c r="I84" s="724"/>
      <c r="J84" s="1023"/>
      <c r="K84" s="289"/>
      <c r="X84" s="758">
        <v>0</v>
      </c>
    </row>
    <row s="1635" customFormat="1" customHeight="1" ht="11.25" hidden="1">
      <c r="A85" s="2392"/>
      <c r="B85" s="511"/>
      <c r="D85" s="665" t="s">
        <v>922</v>
      </c>
      <c r="E85" s="723" t="s">
        <v>923</v>
      </c>
      <c r="F85" s="660" t="s">
        <v>861</v>
      </c>
      <c r="G85" s="724"/>
      <c r="H85" s="1023"/>
      <c r="I85" s="724"/>
      <c r="J85" s="1023"/>
      <c r="K85" s="289"/>
      <c r="X85" s="758">
        <v>0</v>
      </c>
    </row>
    <row s="1635" customFormat="1" customHeight="1" ht="11.25" hidden="1">
      <c r="A86" s="2392"/>
      <c r="B86" s="511"/>
      <c r="D86" s="665" t="s">
        <v>924</v>
      </c>
      <c r="E86" s="723" t="s">
        <v>925</v>
      </c>
      <c r="F86" s="660" t="s">
        <v>861</v>
      </c>
      <c r="G86" s="724"/>
      <c r="H86" s="1023"/>
      <c r="I86" s="724"/>
      <c r="J86" s="1023"/>
      <c r="K86" s="289"/>
      <c r="X86" s="758">
        <v>0</v>
      </c>
    </row>
    <row s="1635" customFormat="1" customHeight="1" ht="45" hidden="1">
      <c r="A87" s="2392"/>
      <c r="B87" s="511"/>
      <c r="D87" s="665" t="s">
        <v>91</v>
      </c>
      <c r="E87" s="666" t="s">
        <v>926</v>
      </c>
      <c r="F87" s="660" t="s">
        <v>861</v>
      </c>
      <c r="G87" s="724"/>
      <c r="H87" s="1023"/>
      <c r="I87" s="724"/>
      <c r="J87" s="1023"/>
      <c r="K87" s="289" t="s">
        <v>927</v>
      </c>
      <c r="X87" s="758">
        <v>0</v>
      </c>
    </row>
    <row s="1635" customFormat="1" customHeight="1" ht="11.25" hidden="1">
      <c r="A88" s="2392"/>
      <c r="B88" s="511"/>
      <c r="D88" s="665" t="s">
        <v>756</v>
      </c>
      <c r="E88" s="723" t="s">
        <v>916</v>
      </c>
      <c r="F88" s="660" t="s">
        <v>861</v>
      </c>
      <c r="G88" s="724"/>
      <c r="H88" s="1023"/>
      <c r="I88" s="724"/>
      <c r="J88" s="1023"/>
      <c r="K88" s="289"/>
      <c r="X88" s="758">
        <v>0</v>
      </c>
    </row>
    <row s="1635" customFormat="1" customHeight="1" ht="11.25" hidden="1">
      <c r="A89" s="2392"/>
      <c r="B89" s="511"/>
      <c r="D89" s="665" t="s">
        <v>798</v>
      </c>
      <c r="E89" s="723" t="s">
        <v>917</v>
      </c>
      <c r="F89" s="660" t="s">
        <v>861</v>
      </c>
      <c r="G89" s="724"/>
      <c r="H89" s="1023"/>
      <c r="I89" s="724"/>
      <c r="J89" s="1023"/>
      <c r="K89" s="289"/>
      <c r="X89" s="758">
        <v>0</v>
      </c>
    </row>
    <row s="1635" customFormat="1" customHeight="1" ht="11.25" hidden="1">
      <c r="A90" s="2392"/>
      <c r="B90" s="511"/>
      <c r="D90" s="665" t="s">
        <v>801</v>
      </c>
      <c r="E90" s="723" t="s">
        <v>918</v>
      </c>
      <c r="F90" s="660" t="s">
        <v>861</v>
      </c>
      <c r="G90" s="724"/>
      <c r="H90" s="1023"/>
      <c r="I90" s="724"/>
      <c r="J90" s="1023"/>
      <c r="K90" s="289"/>
      <c r="X90" s="758">
        <v>0</v>
      </c>
    </row>
    <row s="1635" customFormat="1" customHeight="1" ht="11.25" hidden="1">
      <c r="A91" s="2392"/>
      <c r="B91" s="511"/>
      <c r="D91" s="665" t="s">
        <v>879</v>
      </c>
      <c r="E91" s="723" t="s">
        <v>919</v>
      </c>
      <c r="F91" s="660" t="s">
        <v>861</v>
      </c>
      <c r="G91" s="724"/>
      <c r="H91" s="1023"/>
      <c r="I91" s="724"/>
      <c r="J91" s="1023"/>
      <c r="K91" s="289"/>
      <c r="X91" s="758">
        <v>0</v>
      </c>
    </row>
    <row s="1635" customFormat="1" customHeight="1" ht="11.25" hidden="1">
      <c r="A92" s="2392"/>
      <c r="B92" s="511"/>
      <c r="D92" s="665" t="s">
        <v>881</v>
      </c>
      <c r="E92" s="723" t="s">
        <v>921</v>
      </c>
      <c r="F92" s="660" t="s">
        <v>861</v>
      </c>
      <c r="G92" s="724"/>
      <c r="H92" s="1023"/>
      <c r="I92" s="724"/>
      <c r="J92" s="1023"/>
      <c r="K92" s="289"/>
      <c r="X92" s="758">
        <v>0</v>
      </c>
    </row>
    <row s="1635" customFormat="1" customHeight="1" ht="11.25" hidden="1">
      <c r="A93" s="2392"/>
      <c r="B93" s="511"/>
      <c r="D93" s="665" t="s">
        <v>928</v>
      </c>
      <c r="E93" s="723" t="s">
        <v>923</v>
      </c>
      <c r="F93" s="660" t="s">
        <v>861</v>
      </c>
      <c r="G93" s="724"/>
      <c r="H93" s="1023"/>
      <c r="I93" s="724"/>
      <c r="J93" s="1023"/>
      <c r="K93" s="289"/>
      <c r="X93" s="758">
        <v>0</v>
      </c>
    </row>
    <row s="1635" customFormat="1" customHeight="1" ht="11.25" hidden="1">
      <c r="A94" s="2392"/>
      <c r="B94" s="511"/>
      <c r="D94" s="665" t="s">
        <v>929</v>
      </c>
      <c r="E94" s="723" t="s">
        <v>925</v>
      </c>
      <c r="F94" s="660" t="s">
        <v>861</v>
      </c>
      <c r="G94" s="724"/>
      <c r="H94" s="1023"/>
      <c r="I94" s="724"/>
      <c r="J94" s="1023"/>
      <c r="K94" s="289"/>
      <c r="X94" s="758">
        <v>0</v>
      </c>
    </row>
    <row s="1635" customFormat="1" customHeight="1" ht="24.75" hidden="1">
      <c r="A95" s="2392"/>
      <c r="B95" s="511"/>
      <c r="D95" s="665" t="s">
        <v>112</v>
      </c>
      <c r="E95" s="666" t="s">
        <v>930</v>
      </c>
      <c r="F95" s="725" t="s">
        <v>561</v>
      </c>
      <c r="G95" s="727"/>
      <c r="H95" s="1023"/>
      <c r="I95" s="727"/>
      <c r="J95" s="1023"/>
      <c r="K95" s="289" t="s">
        <v>931</v>
      </c>
      <c r="X95" s="758">
        <v>0</v>
      </c>
    </row>
    <row s="1635" customFormat="1" customHeight="1" ht="33.75" hidden="1">
      <c r="A96" s="2392"/>
      <c r="B96" s="511"/>
      <c r="D96" s="665" t="s">
        <v>92</v>
      </c>
      <c r="E96" s="666" t="s">
        <v>932</v>
      </c>
      <c r="F96" s="726" t="s">
        <v>822</v>
      </c>
      <c r="G96" s="728"/>
      <c r="H96" s="1023"/>
      <c r="I96" s="728"/>
      <c r="J96" s="1023"/>
      <c r="K96" s="289"/>
      <c r="X96" s="758">
        <v>0</v>
      </c>
    </row>
    <row s="1635" customFormat="1" customHeight="1" ht="22.5" hidden="1">
      <c r="A97" s="2392"/>
      <c r="B97" s="511" t="s">
        <v>591</v>
      </c>
      <c r="D97" s="665" t="s">
        <v>93</v>
      </c>
      <c r="E97" s="666" t="s">
        <v>933</v>
      </c>
      <c r="F97" s="726" t="s">
        <v>309</v>
      </c>
      <c r="G97" s="385"/>
      <c r="H97" s="1023"/>
      <c r="I97" s="385"/>
      <c r="J97" s="1023"/>
      <c r="K97" s="289" t="s">
        <v>634</v>
      </c>
      <c r="X97" s="758">
        <v>0</v>
      </c>
    </row>
    <row s="1635" customFormat="1" customHeight="1" ht="45" hidden="1">
      <c r="A98" s="2392"/>
      <c r="B98" s="511" t="s">
        <v>591</v>
      </c>
      <c r="D98" s="665" t="s">
        <v>934</v>
      </c>
      <c r="E98" s="667" t="s">
        <v>935</v>
      </c>
      <c r="F98" s="721" t="s">
        <v>309</v>
      </c>
      <c r="G98" s="385"/>
      <c r="H98" s="1023"/>
      <c r="I98" s="385"/>
      <c r="J98" s="1023"/>
      <c r="K98" s="289" t="s">
        <v>634</v>
      </c>
      <c r="X98" s="758">
        <v>0</v>
      </c>
    </row>
    <row s="1635" customFormat="1" customHeight="1" ht="95.25" hidden="1">
      <c r="A99" s="2392"/>
      <c r="B99" s="511" t="s">
        <v>591</v>
      </c>
      <c r="D99" s="665" t="s">
        <v>113</v>
      </c>
      <c r="E99" s="666" t="s">
        <v>936</v>
      </c>
      <c r="F99" s="721" t="s">
        <v>309</v>
      </c>
      <c r="G99" s="385"/>
      <c r="H99" s="1023"/>
      <c r="I99" s="385"/>
      <c r="J99" s="1023"/>
      <c r="K99" s="289" t="s">
        <v>634</v>
      </c>
      <c r="X99" s="758">
        <v>0</v>
      </c>
    </row>
    <row s="1635" customFormat="1" customHeight="1" ht="22.5" hidden="1">
      <c r="A100" s="2392"/>
      <c r="B100" s="511" t="s">
        <v>591</v>
      </c>
      <c r="D100" s="665" t="s">
        <v>149</v>
      </c>
      <c r="E100" s="666" t="s">
        <v>937</v>
      </c>
      <c r="F100" s="721" t="s">
        <v>309</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C048C-FA71-3214-41B4-0.B51E890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ИМУП «ПОСЖИЛКОМСЕРВИС»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66</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A94F8-5972-00D6-50B7-0.153B8EB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532</v>
      </c>
      <c r="D3" s="689" t="str">
        <f>B3&amp;".1"</f>
        <v>.1</v>
      </c>
      <c r="E3" s="690" t="s">
        <v>938</v>
      </c>
      <c r="F3" s="691" t="s">
        <v>309</v>
      </c>
      <c r="G3" s="686"/>
      <c r="H3" s="401"/>
      <c r="I3" s="686"/>
      <c r="J3" s="401"/>
      <c r="K3" s="289" t="s">
        <v>939</v>
      </c>
      <c r="V3" s="505">
        <v>0</v>
      </c>
    </row>
    <row customHeight="1" ht="15" hidden="1">
      <c r="A4" s="505"/>
      <c r="B4" s="2397"/>
      <c r="C4" s="2398"/>
      <c r="D4" s="689" t="str">
        <f>B3&amp;".2"</f>
        <v>.2</v>
      </c>
      <c r="E4" s="690" t="s">
        <v>940</v>
      </c>
      <c r="F4" s="691" t="s">
        <v>309</v>
      </c>
      <c r="G4" s="1738" t="s">
        <v>28</v>
      </c>
      <c r="H4" s="401"/>
      <c r="I4" s="1738" t="s">
        <v>28</v>
      </c>
      <c r="J4" s="401"/>
      <c r="K4" s="289" t="s">
        <v>941</v>
      </c>
      <c r="V4" s="505">
        <v>0</v>
      </c>
    </row>
    <row s="1366" customFormat="1" customHeight="1" ht="15" hidden="1">
      <c r="C5" s="672"/>
      <c r="U5" s="420"/>
      <c r="V5" s="417">
        <v>0</v>
      </c>
    </row>
    <row customHeight="1" ht="22.5" hidden="1">
      <c r="A6" s="505"/>
      <c r="B6" s="2397"/>
      <c r="C6" s="2398" t="s">
        <v>532</v>
      </c>
      <c r="D6" s="689" t="str">
        <f>B6&amp;".1"</f>
        <v>.1</v>
      </c>
      <c r="E6" s="690" t="s">
        <v>942</v>
      </c>
      <c r="F6" s="691" t="s">
        <v>309</v>
      </c>
      <c r="G6" s="686"/>
      <c r="H6" s="401"/>
      <c r="I6" s="686"/>
      <c r="J6" s="401"/>
      <c r="K6" s="289" t="s">
        <v>943</v>
      </c>
      <c r="V6" s="505">
        <v>0</v>
      </c>
    </row>
    <row customHeight="1" ht="15" hidden="1">
      <c r="A7" s="505"/>
      <c r="B7" s="2397"/>
      <c r="C7" s="2398"/>
      <c r="D7" s="689" t="str">
        <f>B6&amp;".2"</f>
        <v>.2</v>
      </c>
      <c r="E7" s="690" t="s">
        <v>940</v>
      </c>
      <c r="F7" s="691" t="s">
        <v>309</v>
      </c>
      <c r="G7" s="1738" t="s">
        <v>28</v>
      </c>
      <c r="H7" s="401"/>
      <c r="I7" s="1738" t="s">
        <v>28</v>
      </c>
      <c r="J7" s="401"/>
      <c r="K7" s="289" t="s">
        <v>941</v>
      </c>
      <c r="V7" s="505">
        <v>0</v>
      </c>
    </row>
    <row s="1366" customFormat="1" customHeight="1" ht="15" hidden="1">
      <c r="C8" s="672"/>
      <c r="U8" s="420"/>
      <c r="V8" s="417">
        <v>0</v>
      </c>
    </row>
    <row customHeight="1" ht="22.5" hidden="1">
      <c r="A9" s="505"/>
      <c r="B9" s="2397"/>
      <c r="C9" s="2398" t="s">
        <v>532</v>
      </c>
      <c r="D9" s="689" t="str">
        <f>B9&amp;".1"</f>
        <v>.1</v>
      </c>
      <c r="E9" s="690" t="s">
        <v>944</v>
      </c>
      <c r="F9" s="691" t="s">
        <v>309</v>
      </c>
      <c r="G9" s="697" t="s">
        <v>28</v>
      </c>
      <c r="H9" s="401" t="s">
        <v>28</v>
      </c>
      <c r="I9" s="697" t="s">
        <v>28</v>
      </c>
      <c r="J9" s="401" t="s">
        <v>28</v>
      </c>
      <c r="K9" s="289"/>
      <c r="V9" s="505">
        <v>0</v>
      </c>
    </row>
    <row customHeight="1" ht="15" hidden="1">
      <c r="A10" s="505"/>
      <c r="B10" s="2397"/>
      <c r="C10" s="2398"/>
      <c r="D10" s="689" t="str">
        <f>B9&amp;".2"</f>
        <v>.2</v>
      </c>
      <c r="E10" s="690" t="s">
        <v>945</v>
      </c>
      <c r="F10" s="691" t="s">
        <v>309</v>
      </c>
      <c r="G10" s="1732" t="s">
        <v>28</v>
      </c>
      <c r="H10" s="401" t="s">
        <v>28</v>
      </c>
      <c r="I10" s="1732" t="s">
        <v>28</v>
      </c>
      <c r="J10" s="401" t="s">
        <v>28</v>
      </c>
      <c r="K10" s="289" t="s">
        <v>946</v>
      </c>
      <c r="V10" s="505">
        <v>0</v>
      </c>
    </row>
    <row customHeight="1" ht="15" hidden="1">
      <c r="A11" s="505"/>
      <c r="B11" s="2397"/>
      <c r="C11" s="2398"/>
      <c r="D11" s="689" t="str">
        <f>B9&amp;".3"</f>
        <v>.3</v>
      </c>
      <c r="E11" s="690" t="s">
        <v>947</v>
      </c>
      <c r="F11" s="691" t="s">
        <v>309</v>
      </c>
      <c r="G11" s="1732" t="s">
        <v>28</v>
      </c>
      <c r="H11" s="401" t="s">
        <v>28</v>
      </c>
      <c r="I11" s="1732" t="s">
        <v>28</v>
      </c>
      <c r="J11" s="401" t="s">
        <v>28</v>
      </c>
      <c r="K11" s="289" t="s">
        <v>948</v>
      </c>
      <c r="V11" s="505">
        <v>0</v>
      </c>
    </row>
    <row s="1366" customFormat="1" customHeight="1" ht="15" hidden="1">
      <c r="C12" s="672"/>
      <c r="U12" s="420"/>
      <c r="V12" s="417">
        <v>0</v>
      </c>
    </row>
    <row customHeight="1" ht="33.75" hidden="1">
      <c r="A13" s="505"/>
      <c r="B13" s="2397"/>
      <c r="C13" s="2398" t="s">
        <v>532</v>
      </c>
      <c r="D13" s="689" t="str">
        <f>B13&amp;".1"</f>
        <v>.1</v>
      </c>
      <c r="E13" s="690" t="s">
        <v>949</v>
      </c>
      <c r="F13" s="691" t="s">
        <v>309</v>
      </c>
      <c r="G13" s="697" t="s">
        <v>28</v>
      </c>
      <c r="H13" s="401" t="s">
        <v>28</v>
      </c>
      <c r="I13" s="697" t="s">
        <v>28</v>
      </c>
      <c r="J13" s="401" t="s">
        <v>28</v>
      </c>
      <c r="K13" s="289" t="s">
        <v>950</v>
      </c>
      <c r="V13" s="505">
        <v>0</v>
      </c>
    </row>
    <row customHeight="1" ht="15" hidden="1">
      <c r="B14" s="2397"/>
      <c r="C14" s="2398"/>
      <c r="D14" s="689" t="str">
        <f>B13&amp;".2"</f>
        <v>.2</v>
      </c>
      <c r="E14" s="690" t="s">
        <v>951</v>
      </c>
      <c r="F14" s="691" t="s">
        <v>309</v>
      </c>
      <c r="G14" s="1732" t="s">
        <v>28</v>
      </c>
      <c r="H14" s="401" t="s">
        <v>28</v>
      </c>
      <c r="I14" s="1732" t="s">
        <v>28</v>
      </c>
      <c r="J14" s="401" t="s">
        <v>28</v>
      </c>
      <c r="K14" s="289" t="s">
        <v>952</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ИМУП «ПОСЖИЛКОМСЕРВИС»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88</v>
      </c>
      <c r="E30" s="760" t="s">
        <v>305</v>
      </c>
      <c r="F30" s="760" t="s">
        <v>569</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953</v>
      </c>
      <c r="C32" s="526"/>
      <c r="D32" s="692">
        <v>1</v>
      </c>
      <c r="E32" s="693" t="s">
        <v>954</v>
      </c>
      <c r="F32" s="691" t="s">
        <v>309</v>
      </c>
      <c r="G32" s="813" t="s">
        <v>309</v>
      </c>
      <c r="H32" s="813" t="s">
        <v>309</v>
      </c>
      <c r="I32" s="691" t="s">
        <v>309</v>
      </c>
      <c r="J32" s="691" t="s">
        <v>309</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955</v>
      </c>
      <c r="F34" s="820" t="s">
        <v>309</v>
      </c>
      <c r="G34" s="820" t="s">
        <v>309</v>
      </c>
      <c r="H34" s="820" t="s">
        <v>309</v>
      </c>
      <c r="I34" s="691"/>
      <c r="J34" s="691"/>
      <c r="K34" s="289"/>
      <c r="V34" s="505">
        <v>23</v>
      </c>
    </row>
    <row customHeight="1" ht="11.549999999999999">
      <c r="A35" s="505"/>
      <c r="C35" s="505"/>
      <c r="D35" s="347"/>
      <c r="E35" s="580" t="s">
        <v>956</v>
      </c>
      <c r="F35" s="572"/>
      <c r="G35" s="694"/>
      <c r="H35" s="572"/>
      <c r="I35" s="694"/>
      <c r="J35" s="572"/>
      <c r="K35" s="573"/>
      <c r="U35" s="505"/>
      <c r="V35" s="505">
        <v>11</v>
      </c>
    </row>
    <row customHeight="1" ht="71.25">
      <c r="A36" s="505"/>
      <c r="B36" s="505" t="s">
        <v>957</v>
      </c>
      <c r="C36" s="526"/>
      <c r="D36" s="692">
        <v>3</v>
      </c>
      <c r="E36" s="693" t="s">
        <v>958</v>
      </c>
      <c r="F36" s="695" t="s">
        <v>309</v>
      </c>
      <c r="G36" s="814" t="s">
        <v>959</v>
      </c>
      <c r="H36" s="813" t="s">
        <v>309</v>
      </c>
      <c r="I36" s="524" t="s">
        <v>959</v>
      </c>
      <c r="J36" s="691" t="s">
        <v>309</v>
      </c>
      <c r="K36" s="289" t="s">
        <v>960</v>
      </c>
      <c r="V36" s="505">
        <v>68</v>
      </c>
    </row>
    <row customHeight="1" ht="11.549999999999999">
      <c r="A37" s="505"/>
      <c r="C37" s="505"/>
      <c r="D37" s="347"/>
      <c r="E37" s="580" t="s">
        <v>961</v>
      </c>
      <c r="F37" s="572"/>
      <c r="G37" s="694"/>
      <c r="H37" s="694"/>
      <c r="I37" s="694"/>
      <c r="J37" s="694"/>
      <c r="K37" s="573"/>
      <c r="U37" s="505"/>
      <c r="V37" s="505">
        <v>11</v>
      </c>
    </row>
    <row customHeight="1" ht="71.25">
      <c r="A38" s="505"/>
      <c r="B38" s="505" t="s">
        <v>962</v>
      </c>
      <c r="C38" s="526"/>
      <c r="D38" s="692">
        <v>4</v>
      </c>
      <c r="E38" s="693" t="s">
        <v>963</v>
      </c>
      <c r="F38" s="695" t="s">
        <v>309</v>
      </c>
      <c r="G38" s="814" t="s">
        <v>959</v>
      </c>
      <c r="H38" s="815" t="s">
        <v>309</v>
      </c>
      <c r="I38" s="524" t="s">
        <v>959</v>
      </c>
      <c r="J38" s="521" t="s">
        <v>309</v>
      </c>
      <c r="K38" s="679" t="s">
        <v>964</v>
      </c>
      <c r="V38" s="505">
        <v>68</v>
      </c>
    </row>
    <row customHeight="1" ht="11.549999999999999">
      <c r="A39" s="505"/>
      <c r="C39" s="505"/>
      <c r="D39" s="347"/>
      <c r="E39" s="580" t="s">
        <v>965</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D5468-5666-3479-833F-0.95E463C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ИМУП «ПОСЖИЛКОМСЕРВИС»</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89</v>
      </c>
      <c r="R10" s="915" t="s">
        <v>980</v>
      </c>
      <c r="S10" s="915" t="s">
        <v>981</v>
      </c>
      <c r="T10" s="916" t="s">
        <v>982</v>
      </c>
      <c r="U10" s="915" t="s">
        <v>89</v>
      </c>
      <c r="V10" s="915" t="s">
        <v>983</v>
      </c>
      <c r="W10" s="915" t="s">
        <v>981</v>
      </c>
      <c r="X10" s="916" t="s">
        <v>982</v>
      </c>
      <c r="Y10" s="301" t="s">
        <v>984</v>
      </c>
      <c r="Z10" s="2101" t="s">
        <v>88</v>
      </c>
      <c r="AA10" s="2103"/>
      <c r="AB10" s="1049" t="s">
        <v>985</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CB14C-41E6-560F-188E-0.D83949C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ИМУП «ПОСЖИЛКОМСЕРВИС»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1009</v>
      </c>
      <c r="K12" s="2127"/>
      <c r="L12" s="2232"/>
      <c r="M12" s="2232"/>
      <c r="N12" s="2127"/>
      <c r="O12" s="2127"/>
      <c r="P12" s="2418"/>
      <c r="Q12" s="2418"/>
      <c r="R12" s="2418"/>
      <c r="S12" s="1134" t="s">
        <v>86</v>
      </c>
      <c r="T12" s="1134" t="s">
        <v>87</v>
      </c>
      <c r="U12" s="1134" t="s">
        <v>85</v>
      </c>
      <c r="V12" s="1134" t="s">
        <v>1010</v>
      </c>
      <c r="W12" s="1134" t="s">
        <v>85</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8DA72-7ACF-1653-C9ED-0.27B6D21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ИМУП «ПОСЖИЛКОМСЕРВИС»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310</v>
      </c>
      <c r="G30" s="1237" t="s">
        <v>1050</v>
      </c>
      <c r="H30" s="1236">
        <f>SUM(I30:J30)</f>
        <v>0</v>
      </c>
      <c r="I30" s="1235"/>
      <c r="J30" s="1225"/>
      <c r="K30" s="1234"/>
      <c r="W30" s="1155">
        <v>11</v>
      </c>
    </row>
    <row customHeight="1" ht="11.549999999999999">
      <c r="F31" s="1230" t="s">
        <v>313</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327</v>
      </c>
      <c r="G33" s="1237" t="s">
        <v>1053</v>
      </c>
      <c r="H33" s="1236">
        <f>SUM(I33:J33)</f>
        <v>0</v>
      </c>
      <c r="I33" s="1235"/>
      <c r="J33" s="1225"/>
      <c r="K33" s="1234"/>
      <c r="W33" s="1155">
        <v>46</v>
      </c>
    </row>
    <row customHeight="1" ht="11.549999999999999">
      <c r="F34" s="1230" t="s">
        <v>335</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110</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111</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310</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313</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70A95-B10D-7E23-BC59-0.3F34347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ИМУП «ПОСЖИЛКОМСЕРВИС»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1111</v>
      </c>
      <c r="CC16" s="2433"/>
      <c r="CD16" s="2386" t="s">
        <v>561</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0D13E-D7C8-3287-BF1F-0.2B51B0E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ИМУП «ПОСЖИЛКОМСЕРВИС»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88</v>
      </c>
      <c r="E13" s="760" t="s">
        <v>305</v>
      </c>
      <c r="F13" s="760" t="s">
        <v>569</v>
      </c>
      <c r="G13" s="808" t="s">
        <v>306</v>
      </c>
      <c r="H13" s="754" t="s">
        <v>306</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заявлений </v>
      </c>
      <c r="F15" s="521" t="s">
        <v>1117</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1117</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1117</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1118</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7FA93-8772-74EA-7F6A-0.09C5043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ИМУП «ПОСЖИЛКОМСЕРВИС»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88</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309</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309</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1028</v>
      </c>
      <c r="E19" s="883" t="s">
        <v>1122</v>
      </c>
      <c r="F19" s="385"/>
      <c r="G19" s="337" t="s">
        <v>1123</v>
      </c>
      <c r="I19" s="500"/>
      <c r="J19" s="500"/>
      <c r="Q19" s="758">
        <v>0</v>
      </c>
    </row>
    <row s="1635" customFormat="1" customHeight="1" ht="14.699999999999998">
      <c r="A20" s="343"/>
      <c r="B20" s="146"/>
      <c r="C20" s="307"/>
      <c r="D20" s="885">
        <v>2</v>
      </c>
      <c r="E20" s="330" t="s">
        <v>1124</v>
      </c>
      <c r="F20" s="198" t="s">
        <v>309</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111</v>
      </c>
      <c r="E23" s="197" t="s">
        <v>1125</v>
      </c>
      <c r="F23" s="1670" t="s">
        <v>309</v>
      </c>
      <c r="G23" s="345"/>
      <c r="I23" s="1624"/>
      <c r="J23" s="1624"/>
      <c r="Q23" s="1631">
        <v>0</v>
      </c>
    </row>
    <row s="1635" customFormat="1" customHeight="1" ht="14.25" hidden="1">
      <c r="A24" s="343"/>
      <c r="B24" s="1160"/>
      <c r="C24" s="376"/>
      <c r="D24" s="1673" t="s">
        <v>711</v>
      </c>
      <c r="E24" s="1672" t="s">
        <v>1126</v>
      </c>
      <c r="F24" s="1670" t="s">
        <v>309</v>
      </c>
      <c r="G24" s="337"/>
      <c r="I24" s="1624"/>
      <c r="J24" s="1624"/>
      <c r="Q24" s="1631">
        <v>0</v>
      </c>
    </row>
    <row s="1635" customFormat="1" customHeight="1" ht="14.25" hidden="1">
      <c r="A25" s="343"/>
      <c r="B25" s="1160"/>
      <c r="C25" s="376"/>
      <c r="D25" s="1673" t="s">
        <v>714</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80F1-0D6B-54ED-6B06-0.26DC357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532</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532</v>
      </c>
      <c r="D4" s="1673"/>
      <c r="E4" s="205" t="s">
        <v>1129</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532</v>
      </c>
      <c r="D6" s="1673"/>
      <c r="E6" s="206" t="s">
        <v>1130</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532</v>
      </c>
      <c r="D8" s="1673"/>
      <c r="E8" s="206" t="s">
        <v>1131</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532</v>
      </c>
      <c r="D10" s="1673"/>
      <c r="E10" s="206" t="s">
        <v>1132</v>
      </c>
      <c r="F10" s="1670"/>
      <c r="G10" s="1674"/>
      <c r="H10" s="1670" t="s">
        <v>309</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ИМУП «ПОСЖИЛКОМСЕРВИС»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88</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1024</v>
      </c>
      <c r="E22" s="194" t="s">
        <v>1135</v>
      </c>
      <c r="F22" s="198"/>
      <c r="G22" s="1737"/>
      <c r="H22" s="198" t="s">
        <v>309</v>
      </c>
      <c r="I22" s="151" t="s">
        <v>1136</v>
      </c>
      <c r="M22" s="83">
        <v>20</v>
      </c>
    </row>
    <row customHeight="1" ht="60">
      <c r="A23" s="1683"/>
      <c r="C23" s="96"/>
      <c r="D23" s="147" t="s">
        <v>1026</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309</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1139</v>
      </c>
      <c r="M26" s="83">
        <v>14</v>
      </c>
    </row>
    <row customHeight="1" ht="15.75">
      <c r="A27" s="1683" t="s">
        <v>110</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756</v>
      </c>
      <c r="E29" s="205" t="s">
        <v>1129</v>
      </c>
      <c r="F29" s="198"/>
      <c r="G29" s="257"/>
      <c r="H29" s="198" t="s">
        <v>309</v>
      </c>
      <c r="I29" s="2169" t="s">
        <v>1140</v>
      </c>
      <c r="M29" s="83">
        <v>20</v>
      </c>
    </row>
    <row customHeight="1" ht="15.75">
      <c r="A30" s="1683" t="s">
        <v>111</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1141</v>
      </c>
      <c r="E33" s="206" t="s">
        <v>1130</v>
      </c>
      <c r="F33" s="198"/>
      <c r="G33" s="257"/>
      <c r="H33" s="198" t="s">
        <v>309</v>
      </c>
      <c r="I33" s="2169" t="s">
        <v>1142</v>
      </c>
      <c r="M33" s="83">
        <v>14</v>
      </c>
    </row>
    <row customHeight="1" ht="15.75">
      <c r="A34" s="1683" t="s">
        <v>90</v>
      </c>
      <c r="C34" s="96"/>
      <c r="D34" s="109"/>
      <c r="E34" s="204" t="s">
        <v>325</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1143</v>
      </c>
      <c r="E36" s="206" t="s">
        <v>1131</v>
      </c>
      <c r="F36" s="198"/>
      <c r="G36" s="257"/>
      <c r="H36" s="198" t="s">
        <v>309</v>
      </c>
      <c r="I36" s="2143" t="s">
        <v>1144</v>
      </c>
      <c r="M36" s="83">
        <v>14</v>
      </c>
    </row>
    <row customHeight="1" ht="15.75">
      <c r="A37" s="1683" t="s">
        <v>91</v>
      </c>
      <c r="C37" s="96"/>
      <c r="D37" s="109"/>
      <c r="E37" s="204" t="s">
        <v>325</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886</v>
      </c>
      <c r="E39" s="206" t="s">
        <v>1132</v>
      </c>
      <c r="F39" s="198"/>
      <c r="G39" s="207"/>
      <c r="H39" s="198" t="s">
        <v>309</v>
      </c>
      <c r="I39" s="2169" t="s">
        <v>1145</v>
      </c>
      <c r="L39" s="155" t="s">
        <v>1133</v>
      </c>
      <c r="M39" s="83">
        <v>14</v>
      </c>
    </row>
    <row customHeight="1" ht="15.75">
      <c r="A40" s="1683" t="s">
        <v>112</v>
      </c>
      <c r="C40" s="96"/>
      <c r="D40" s="109"/>
      <c r="E40" s="204" t="s">
        <v>325</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70E31-D514-1144-2C5D-0.F4DA74F}" mc:Ignorable="x14ac xr xr2 xr3">
  <sheetPr>
    <tabColor theme="6" tint="0.4"/>
  </sheetPr>
  <dimension ref="A1:AH332"/>
  <sheetViews>
    <sheetView topLeftCell="A1" showGridLines="0" zoomScale="90" workbookViewId="0">
      <selection activeCell="F86" sqref="F86:L86"/>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46141</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658</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88</v>
      </c>
      <c r="F20" s="2224" t="s">
        <v>123</v>
      </c>
      <c r="G20" s="2224" t="s">
        <v>124</v>
      </c>
      <c r="H20" s="2386" t="s">
        <v>1149</v>
      </c>
      <c r="I20" s="2387"/>
      <c r="J20" s="2433"/>
      <c r="K20" s="2224" t="s">
        <v>306</v>
      </c>
      <c r="L20" s="2224" t="s">
        <v>393</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(горячее водоснабжение)</v>
      </c>
      <c r="H66" s="1862"/>
      <c r="I66" s="1739">
        <v>46388</v>
      </c>
      <c r="J66" s="1773">
        <v>46752</v>
      </c>
      <c r="K66" s="1865" t="s">
        <v>1153</v>
      </c>
      <c r="L66" s="1862" t="s">
        <v>309</v>
      </c>
      <c r="M66" s="2170"/>
      <c r="N66" s="334"/>
      <c r="O66" s="1624"/>
      <c r="P66" s="1624"/>
      <c r="AH66" s="1631">
        <v>0</v>
      </c>
    </row>
    <row s="1635" customFormat="1" customHeight="1" ht="18.75">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2648" t="s">
        <v>1154</v>
      </c>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Тариф на горячую воду (горячее водоснабжение)</v>
      </c>
      <c r="H129" s="1862"/>
      <c r="I129" s="1739">
        <v>46388</v>
      </c>
      <c r="J129" s="1773">
        <v>46752</v>
      </c>
      <c r="K129" s="1778">
        <v>11652.48</v>
      </c>
      <c r="L129" s="1862" t="s">
        <v>309</v>
      </c>
      <c r="M129" s="341"/>
      <c r="N129" s="334"/>
      <c r="O129" s="1624"/>
      <c r="P129" s="1624"/>
      <c r="AH129" s="1631">
        <v>0</v>
      </c>
    </row>
    <row s="1635" customFormat="1" customHeight="1" ht="18.75">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Тариф на горячую воду (горячее водоснабжение)</v>
      </c>
      <c r="H190" s="1862"/>
      <c r="I190" s="1739">
        <v>46388</v>
      </c>
      <c r="J190" s="1773">
        <v>46752</v>
      </c>
      <c r="K190" s="1778">
        <v>43.78</v>
      </c>
      <c r="L190" s="1862" t="s">
        <v>309</v>
      </c>
      <c r="M190" s="341"/>
      <c r="N190" s="334"/>
      <c r="O190" s="1624"/>
      <c r="P190" s="1624"/>
      <c r="AH190" s="1631">
        <v>0</v>
      </c>
    </row>
    <row s="1635" customFormat="1" customHeight="1" ht="18.75">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Тариф на горячую воду (горячее водоснабжение)</v>
      </c>
      <c r="H251" s="1862"/>
      <c r="I251" s="1739">
        <v>46388</v>
      </c>
      <c r="J251" s="1773">
        <v>46752</v>
      </c>
      <c r="K251" s="1778">
        <v>0</v>
      </c>
      <c r="L251" s="1862" t="s">
        <v>309</v>
      </c>
      <c r="M251" s="341"/>
      <c r="N251" s="334"/>
      <c r="O251" s="1624"/>
      <c r="P251" s="1624"/>
      <c r="AH251" s="1631">
        <v>0</v>
      </c>
    </row>
    <row s="1635" customFormat="1" customHeight="1" ht="18.75">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Тариф на горячую воду (горячее водоснабжение)</v>
      </c>
      <c r="H312" s="1862"/>
      <c r="I312" s="1739">
        <v>46388</v>
      </c>
      <c r="J312" s="1773">
        <v>46752</v>
      </c>
      <c r="K312" s="1778">
        <v>0</v>
      </c>
      <c r="L312" s="1862" t="s">
        <v>309</v>
      </c>
      <c r="M312" s="341"/>
      <c r="N312" s="334"/>
      <c r="O312" s="1624"/>
      <c r="P312" s="1624"/>
      <c r="AH312" s="1631">
        <v>0</v>
      </c>
    </row>
    <row s="1635" customFormat="1" customHeight="1" ht="18.75">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303A8AD2-3FFF-64BA-70DC-0.D1A00DA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1F27-026C-3044-C54F-0.5F6ADE0F}"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ИМУП «ПОСЖИЛКОМСЕРВИС»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88</v>
      </c>
      <c r="E9" s="108" t="s">
        <v>305</v>
      </c>
      <c r="F9" s="108" t="s">
        <v>306</v>
      </c>
      <c r="G9" s="108" t="s">
        <v>393</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t="s">
        <v>1158</v>
      </c>
      <c r="G10" s="2649" t="s">
        <v>1159</v>
      </c>
      <c r="H10" s="2169" t="s">
        <v>1160</v>
      </c>
      <c r="R10" s="374">
        <v>14</v>
      </c>
    </row>
    <row customHeight="1" ht="105">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1161</v>
      </c>
      <c r="G11" s="2649" t="s">
        <v>1162</v>
      </c>
      <c r="H11" s="2170"/>
      <c r="R11" s="374">
        <v>14</v>
      </c>
    </row>
    <row customHeight="1" ht="124.16666666666667">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1163</v>
      </c>
      <c r="G12" s="2649" t="s">
        <v>1164</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28.33333333333334">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1165</v>
      </c>
      <c r="G13" s="2649" t="s">
        <v>1166</v>
      </c>
      <c r="H13" s="2170"/>
      <c r="I13" s="350"/>
      <c r="K13" s="374"/>
      <c r="R13" s="374">
        <v>14</v>
      </c>
    </row>
    <row customHeight="1" ht="4.999999999999999">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F6EC2971-4DB7-4348-7CF2-0.CD28DCB6}"/>
    <hyperlink ref="G11" r:id="rId3" xr:uid="{15A254C7-7675-EEB7-57AC-0.6D823183}"/>
    <hyperlink ref="G12" r:id="rId4" xr:uid="{44220041-51D9-A7E1-1426-0.C6A402E}"/>
    <hyperlink ref="G13" r:id="rId5" xr:uid="{.5319E19-DCDF-05C3-4A3E-0.A50301A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4C595-C107-3064-4E5D-0.6D296F42}" mc:Ignorable="x14ac xr xr2 xr3">
  <sheetPr>
    <tabColor rgb="FFCCCCFF"/>
  </sheetPr>
  <dimension ref="A1:AR146"/>
  <sheetViews>
    <sheetView topLeftCell="A1" showGridLines="0" zoomScale="90" workbookViewId="0">
      <selection activeCell="O105" sqref="O105:O10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ИМУП «ПОСЖИЛКОМСЕРВИС»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106</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109</v>
      </c>
      <c r="L10" s="2127" t="s">
        <v>88</v>
      </c>
      <c r="M10" s="2127"/>
      <c r="N10" s="110" t="s">
        <v>130</v>
      </c>
      <c r="O10" s="110" t="s">
        <v>109</v>
      </c>
      <c r="P10" s="2127" t="s">
        <v>88</v>
      </c>
      <c r="Q10" s="2127"/>
      <c r="R10" s="110" t="s">
        <v>130</v>
      </c>
      <c r="S10" s="283" t="s">
        <v>109</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248</v>
      </c>
      <c r="F105" s="2145" t="s">
        <v>66</v>
      </c>
      <c r="G105" s="2631" t="str">
        <f>INDEX(VD_NAME_LIST,MATCH("4189702",VD_ID_LIST,0))</f>
        <v>Горячее водоснабжение</v>
      </c>
      <c r="H105" s="2553"/>
      <c r="I105" s="2553">
        <v>1</v>
      </c>
      <c r="J105" s="2501" t="s">
        <v>248</v>
      </c>
      <c r="K105" s="2185" t="s">
        <v>66</v>
      </c>
      <c r="L105" s="2108"/>
      <c r="M105" s="2108" t="s">
        <v>110</v>
      </c>
      <c r="N105" s="2504" t="str">
        <f>IF(Z105="","",INDEX(TERRITORY_MR_LIST,MATCH(Z105,TERRITORY_LIST_ID,0)))</f>
        <v>Территория 1</v>
      </c>
      <c r="O105" s="2185" t="s">
        <v>19</v>
      </c>
      <c r="P105" s="2108"/>
      <c r="Q105" s="2108" t="s">
        <v>110</v>
      </c>
      <c r="R105" s="2632" t="s">
        <v>28</v>
      </c>
      <c r="S105" s="2406" t="s">
        <v>19</v>
      </c>
      <c r="T105" s="2406"/>
      <c r="U105" s="2406" t="s">
        <v>110</v>
      </c>
      <c r="V105" s="1434"/>
      <c r="W105" s="2501"/>
      <c r="Y105" s="1267"/>
      <c r="Z105" s="1267" t="s">
        <v>98</v>
      </c>
      <c r="AA105" s="1267"/>
      <c r="AB105" s="1267" t="s">
        <v>249</v>
      </c>
      <c r="AC105" s="1267" t="s">
        <v>250</v>
      </c>
      <c r="AD105" s="1267" t="s">
        <v>251</v>
      </c>
      <c r="AE105" s="1267" t="s">
        <v>252</v>
      </c>
      <c r="AF105" s="1267" t="s">
        <v>253</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(горячее водоснабжение)</v>
      </c>
      <c r="AK105" s="1267" t="str">
        <f>IF($K$105="нет","без дифференциации",IF($N$105=0,"",$N$105))</f>
        <v>Территория 1</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1"/>
      <c r="H106" s="2553"/>
      <c r="I106" s="2553"/>
      <c r="J106" s="2501"/>
      <c r="K106" s="2186"/>
      <c r="L106" s="2108"/>
      <c r="M106" s="2108"/>
      <c r="N106" s="2504"/>
      <c r="O106" s="2186"/>
      <c r="P106" s="2108"/>
      <c r="Q106" s="2108"/>
      <c r="R106" s="2632"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1"/>
      <c r="H107" s="2503"/>
      <c r="I107" s="2503"/>
      <c r="J107" s="2533"/>
      <c r="K107" s="2186"/>
      <c r="L107" s="2503"/>
      <c r="M107" s="2503"/>
      <c r="N107" s="2505"/>
      <c r="O107" s="2112"/>
      <c r="P107" s="2633"/>
      <c r="Q107" s="2634"/>
      <c r="R107" s="2635" t="s">
        <v>254</v>
      </c>
      <c r="S107" s="2636"/>
      <c r="T107" s="2636"/>
      <c r="U107" s="2636"/>
      <c r="V107" s="2636"/>
      <c r="W107" s="2637"/>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1"/>
      <c r="H108" s="2503"/>
      <c r="I108" s="2503"/>
      <c r="J108" s="2533"/>
      <c r="K108" s="2112"/>
      <c r="L108" s="2633"/>
      <c r="M108" s="2634"/>
      <c r="N108" s="2638" t="s">
        <v>255</v>
      </c>
      <c r="O108" s="2634"/>
      <c r="P108" s="2634"/>
      <c r="Q108" s="2634"/>
      <c r="R108" s="2634"/>
      <c r="S108" s="2636"/>
      <c r="T108" s="2636"/>
      <c r="U108" s="2636"/>
      <c r="V108" s="2636"/>
      <c r="W108" s="2639"/>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40"/>
      <c r="H109" s="2633"/>
      <c r="I109" s="2634"/>
      <c r="J109" s="2641" t="s">
        <v>256</v>
      </c>
      <c r="K109" s="2634"/>
      <c r="L109" s="2634"/>
      <c r="M109" s="2634"/>
      <c r="N109" s="2634"/>
      <c r="O109" s="2634"/>
      <c r="P109" s="2634"/>
      <c r="Q109" s="2634"/>
      <c r="R109" s="2634"/>
      <c r="S109" s="2636"/>
      <c r="T109" s="2636"/>
      <c r="U109" s="2636"/>
      <c r="V109" s="2636"/>
      <c r="W109" s="2639"/>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A1607-B38C-187F-CEA5-0.27F73BD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1167</v>
      </c>
      <c r="E5" s="2237"/>
      <c r="F5" s="2237"/>
      <c r="G5" s="2237"/>
      <c r="H5" s="2237"/>
      <c r="I5" s="2237"/>
      <c r="J5" s="2237"/>
      <c r="V5" s="505">
        <v>63</v>
      </c>
    </row>
    <row customHeight="1" ht="15.75">
      <c r="C6" s="176"/>
      <c r="D6" s="2176" t="str">
        <f>IF(org=0,"Не определено",org)</f>
        <v>ИМУП «ПОСЖИЛКОМСЕРВИС»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88</v>
      </c>
      <c r="E13" s="807" t="s">
        <v>305</v>
      </c>
      <c r="F13" s="807" t="s">
        <v>569</v>
      </c>
      <c r="G13" s="808" t="s">
        <v>306</v>
      </c>
      <c r="H13" s="807" t="s">
        <v>393</v>
      </c>
      <c r="I13" s="808" t="s">
        <v>306</v>
      </c>
      <c r="J13" s="807" t="s">
        <v>393</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811</v>
      </c>
      <c r="F15" s="521" t="s">
        <v>812</v>
      </c>
      <c r="G15" s="678"/>
      <c r="H15" s="678"/>
      <c r="I15" s="678"/>
      <c r="J15" s="678"/>
      <c r="K15" s="289" t="s">
        <v>813</v>
      </c>
      <c r="V15" s="505">
        <v>0</v>
      </c>
    </row>
    <row customHeight="1" ht="22.5" hidden="1">
      <c r="A16" s="505"/>
      <c r="C16" s="526"/>
      <c r="D16" s="521">
        <v>2</v>
      </c>
      <c r="E16" s="279" t="s">
        <v>814</v>
      </c>
      <c r="F16" s="521" t="s">
        <v>815</v>
      </c>
      <c r="G16" s="678"/>
      <c r="H16" s="678"/>
      <c r="I16" s="678"/>
      <c r="J16" s="678"/>
      <c r="K16" s="289" t="s">
        <v>816</v>
      </c>
      <c r="V16" s="505">
        <v>0</v>
      </c>
    </row>
    <row customHeight="1" ht="123.75" hidden="1">
      <c r="A17" s="505"/>
      <c r="C17" s="526"/>
      <c r="D17" s="521">
        <v>3</v>
      </c>
      <c r="E17" s="279" t="s">
        <v>1168</v>
      </c>
      <c r="F17" s="521" t="s">
        <v>309</v>
      </c>
      <c r="G17" s="678"/>
      <c r="H17" s="678"/>
      <c r="I17" s="678"/>
      <c r="J17" s="678"/>
      <c r="K17" s="289" t="s">
        <v>1169</v>
      </c>
      <c r="V17" s="505">
        <v>0</v>
      </c>
    </row>
    <row customHeight="1" ht="48.29999999999999">
      <c r="A18" s="505"/>
      <c r="C18" s="526"/>
      <c r="D18" s="521">
        <v>3</v>
      </c>
      <c r="E18" s="279" t="s">
        <v>817</v>
      </c>
      <c r="F18" s="521" t="s">
        <v>309</v>
      </c>
      <c r="G18" s="809" t="s">
        <v>309</v>
      </c>
      <c r="H18" s="810" t="s">
        <v>309</v>
      </c>
      <c r="I18" s="521" t="s">
        <v>309</v>
      </c>
      <c r="J18" s="578" t="s">
        <v>309</v>
      </c>
      <c r="K18" s="289" t="s">
        <v>1170</v>
      </c>
      <c r="V18" s="505">
        <v>46</v>
      </c>
    </row>
    <row customHeight="1" ht="35.699999999999996">
      <c r="A19" s="505"/>
      <c r="C19" s="526"/>
      <c r="D19" s="539" t="s">
        <v>327</v>
      </c>
      <c r="E19" s="559" t="s">
        <v>819</v>
      </c>
      <c r="F19" s="521" t="s">
        <v>820</v>
      </c>
      <c r="G19" s="817"/>
      <c r="H19" s="106"/>
      <c r="I19" s="817"/>
      <c r="J19" s="818"/>
      <c r="K19" s="679"/>
      <c r="V19" s="505">
        <v>34</v>
      </c>
    </row>
    <row customHeight="1" ht="35.699999999999996">
      <c r="A20" s="505"/>
      <c r="C20" s="526"/>
      <c r="D20" s="1890" t="s">
        <v>335</v>
      </c>
      <c r="E20" s="559" t="s">
        <v>821</v>
      </c>
      <c r="F20" s="521" t="s">
        <v>822</v>
      </c>
      <c r="G20" s="817"/>
      <c r="H20" s="106"/>
      <c r="I20" s="817"/>
      <c r="J20" s="106"/>
      <c r="K20" s="679"/>
      <c r="V20" s="505">
        <v>34</v>
      </c>
    </row>
    <row customHeight="1" ht="48.29999999999999">
      <c r="A21" s="505"/>
      <c r="C21" s="526"/>
      <c r="D21" s="1890" t="s">
        <v>337</v>
      </c>
      <c r="E21" s="559" t="s">
        <v>823</v>
      </c>
      <c r="F21" s="521" t="s">
        <v>574</v>
      </c>
      <c r="G21" s="680"/>
      <c r="H21" s="106"/>
      <c r="I21" s="680"/>
      <c r="J21" s="106"/>
      <c r="K21" s="679"/>
      <c r="V21" s="505">
        <v>46</v>
      </c>
    </row>
    <row customHeight="1" ht="67.5" hidden="1">
      <c r="A22" s="505"/>
      <c r="C22" s="526"/>
      <c r="D22" s="521">
        <v>5</v>
      </c>
      <c r="E22" s="279" t="s">
        <v>1171</v>
      </c>
      <c r="F22" s="521" t="s">
        <v>561</v>
      </c>
      <c r="G22" s="681"/>
      <c r="H22" s="682"/>
      <c r="I22" s="681"/>
      <c r="J22" s="682"/>
      <c r="K22" s="289" t="s">
        <v>1172</v>
      </c>
      <c r="V22" s="505">
        <v>0</v>
      </c>
    </row>
    <row customHeight="1" ht="33.75" hidden="1">
      <c r="C23" s="451"/>
      <c r="D23" s="521">
        <v>6</v>
      </c>
      <c r="E23" s="279" t="s">
        <v>1173</v>
      </c>
      <c r="F23" s="521" t="s">
        <v>1174</v>
      </c>
      <c r="G23" s="681"/>
      <c r="H23" s="681"/>
      <c r="I23" s="681"/>
      <c r="J23" s="681"/>
      <c r="K23" s="289" t="s">
        <v>1175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FB8E69-270B-FBA6-143F-0.F3E8F64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1176</v>
      </c>
      <c r="B1" s="1067" t="s">
        <v>1177</v>
      </c>
      <c r="C1" s="1067" t="s">
        <v>1178</v>
      </c>
      <c r="D1" s="1067" t="s">
        <v>1179</v>
      </c>
      <c r="E1" s="1067" t="s">
        <v>1180</v>
      </c>
      <c r="F1" s="1067" t="s">
        <v>1181</v>
      </c>
      <c r="G1" s="1067" t="s">
        <v>1182</v>
      </c>
      <c r="H1" s="1067" t="s">
        <v>1183</v>
      </c>
      <c r="I1" s="1067" t="s">
        <v>1184</v>
      </c>
      <c r="J1" s="1067" t="s">
        <v>1185</v>
      </c>
      <c r="K1" s="1067" t="s">
        <v>1186</v>
      </c>
      <c r="L1" s="1067" t="s">
        <v>1187</v>
      </c>
      <c r="M1" s="1067"/>
      <c r="N1" s="1067" t="s">
        <v>1188</v>
      </c>
      <c r="O1" s="1067" t="s">
        <v>1189</v>
      </c>
      <c r="P1" s="1067" t="s">
        <v>1190</v>
      </c>
      <c r="Q1" s="1067" t="s">
        <v>1191</v>
      </c>
      <c r="R1" s="1067" t="s">
        <v>1192</v>
      </c>
      <c r="S1" s="1067" t="s">
        <v>1193</v>
      </c>
      <c r="T1" s="1067" t="s">
        <v>1194</v>
      </c>
      <c r="U1" s="1067" t="s">
        <v>1195</v>
      </c>
      <c r="V1" s="1067"/>
      <c r="W1" s="797" t="s">
        <v>1196</v>
      </c>
      <c r="X1" s="1067" t="s">
        <v>1197</v>
      </c>
      <c r="Y1" s="1067" t="s">
        <v>1198</v>
      </c>
      <c r="Z1" s="1067"/>
      <c r="AA1" s="1067" t="s">
        <v>1199</v>
      </c>
      <c r="AB1" s="1067"/>
      <c r="AC1" s="1067" t="s">
        <v>1200</v>
      </c>
      <c r="AD1" s="1067"/>
      <c r="AF1" s="1067" t="s">
        <v>1201</v>
      </c>
      <c r="AH1" s="1067" t="s">
        <v>1202</v>
      </c>
      <c r="AI1" s="1067" t="s">
        <v>1203</v>
      </c>
      <c r="AK1" s="1067" t="s">
        <v>1204</v>
      </c>
      <c r="AM1" s="1067" t="s">
        <v>1205</v>
      </c>
      <c r="AP1" s="1067" t="s">
        <v>1206</v>
      </c>
      <c r="AQ1" s="1067" t="s">
        <v>1207</v>
      </c>
      <c r="AS1" s="1067" t="s">
        <v>1208</v>
      </c>
      <c r="AU1" s="1067" t="s">
        <v>1209</v>
      </c>
      <c r="AW1" s="1067" t="s">
        <v>1210</v>
      </c>
      <c r="AX1" s="1067" t="s">
        <v>1211</v>
      </c>
      <c r="AZ1" s="1152" t="s">
        <v>1212</v>
      </c>
      <c r="BB1" s="1067" t="s">
        <v>1213</v>
      </c>
      <c r="BC1" s="1067"/>
      <c r="BE1" s="1067" t="s">
        <v>1214</v>
      </c>
      <c r="BF1" s="1067" t="s">
        <v>1215</v>
      </c>
      <c r="BH1" s="1069" t="s">
        <v>810</v>
      </c>
      <c r="BI1" s="1070"/>
      <c r="BJ1" s="1071" t="s">
        <v>1216</v>
      </c>
      <c r="BK1" s="1070"/>
      <c r="BL1" s="1072" t="s">
        <v>909</v>
      </c>
      <c r="BM1" s="1070"/>
      <c r="BN1" s="1073" t="s">
        <v>1217</v>
      </c>
      <c r="BS1" s="1427"/>
    </row>
    <row customHeight="1" ht="11.25">
      <c r="A2" s="1074" t="s">
        <v>1218</v>
      </c>
      <c r="B2" s="1075">
        <v>2000</v>
      </c>
      <c r="C2" s="1075">
        <v>2022</v>
      </c>
      <c r="D2" s="1075" t="s">
        <v>66</v>
      </c>
      <c r="E2" s="1076" t="s">
        <v>1219</v>
      </c>
      <c r="F2" s="1076" t="s">
        <v>1220</v>
      </c>
      <c r="G2" s="1076" t="s">
        <v>1221</v>
      </c>
      <c r="H2" s="1077" t="s">
        <v>55</v>
      </c>
      <c r="I2" s="1076" t="s">
        <v>110</v>
      </c>
      <c r="J2" s="1076" t="s">
        <v>1222</v>
      </c>
      <c r="K2" s="1078" t="s">
        <v>1223</v>
      </c>
      <c r="L2" s="1079"/>
      <c r="M2" s="1078">
        <v>1</v>
      </c>
      <c r="N2" s="1162" t="s">
        <v>1224</v>
      </c>
      <c r="O2" s="1077" t="s">
        <v>1225</v>
      </c>
      <c r="P2" s="1080" t="s">
        <v>1226</v>
      </c>
      <c r="Q2" s="1081" t="s">
        <v>1227</v>
      </c>
      <c r="R2" s="143" t="s">
        <v>1228</v>
      </c>
      <c r="S2" s="143" t="s">
        <v>1229</v>
      </c>
      <c r="T2" s="1082" t="s">
        <v>1230</v>
      </c>
      <c r="U2" s="1079" t="s">
        <v>1231</v>
      </c>
      <c r="V2" s="1083">
        <v>1</v>
      </c>
      <c r="W2" s="1084"/>
      <c r="X2" s="1084" t="s">
        <v>1232</v>
      </c>
      <c r="Y2" s="1075" t="s">
        <v>1233</v>
      </c>
      <c r="Z2" s="1085"/>
      <c r="AA2" s="1075" t="s">
        <v>1234</v>
      </c>
      <c r="AB2" s="1086" t="s">
        <v>1234</v>
      </c>
      <c r="AC2" s="1075" t="s">
        <v>1235</v>
      </c>
      <c r="AD2" s="1086" t="s">
        <v>1235</v>
      </c>
      <c r="AF2" s="1077" t="s">
        <v>1231</v>
      </c>
      <c r="AH2" s="1076" t="s">
        <v>1236</v>
      </c>
      <c r="AI2" s="1076" t="s">
        <v>1236</v>
      </c>
      <c r="AK2" s="1076" t="s">
        <v>1237</v>
      </c>
      <c r="AM2" s="1076" t="s">
        <v>1238</v>
      </c>
      <c r="AP2" s="1087" t="s">
        <v>1232</v>
      </c>
      <c r="AQ2" s="1088" t="s">
        <v>1232</v>
      </c>
      <c r="AS2" s="1075" t="s">
        <v>1239</v>
      </c>
      <c r="AU2" s="1120" t="s">
        <v>1240</v>
      </c>
      <c r="AW2" s="1120" t="s">
        <v>1241</v>
      </c>
      <c r="AX2" s="1120" t="s">
        <v>1241</v>
      </c>
      <c r="AZ2" s="1120" t="s">
        <v>1242</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111</v>
      </c>
      <c r="J3" s="1076" t="s">
        <v>559</v>
      </c>
      <c r="K3" s="1078" t="s">
        <v>1153</v>
      </c>
      <c r="L3" s="1079">
        <f>_xlfn.IFERROR(MATCH(K3,OFFER_METHOD,0),0)</f>
        <v>43</v>
      </c>
      <c r="M3" s="1078">
        <v>2</v>
      </c>
      <c r="N3" s="1162" t="s">
        <v>1251</v>
      </c>
      <c r="O3" s="1077" t="s">
        <v>1252</v>
      </c>
      <c r="P3" s="1080" t="s">
        <v>37</v>
      </c>
      <c r="Q3" s="1081" t="s">
        <v>1253</v>
      </c>
      <c r="R3" s="143" t="s">
        <v>1254</v>
      </c>
      <c r="S3" s="143" t="s">
        <v>1255</v>
      </c>
      <c r="T3" s="1082" t="s">
        <v>1256</v>
      </c>
      <c r="U3" s="1079" t="s">
        <v>1257</v>
      </c>
      <c r="V3" s="1083">
        <v>2</v>
      </c>
      <c r="W3" s="1084"/>
      <c r="X3" s="1084" t="s">
        <v>1258</v>
      </c>
      <c r="Y3" s="1075" t="s">
        <v>1233</v>
      </c>
      <c r="Z3" s="1085"/>
      <c r="AA3" s="1075" t="s">
        <v>1259</v>
      </c>
      <c r="AB3" s="1086" t="s">
        <v>1259</v>
      </c>
      <c r="AC3" s="1075" t="s">
        <v>1260</v>
      </c>
      <c r="AD3" s="1086" t="s">
        <v>1260</v>
      </c>
      <c r="AF3" s="1077" t="s">
        <v>1257</v>
      </c>
      <c r="AH3" s="1076" t="s">
        <v>1261</v>
      </c>
      <c r="AI3" s="1076" t="s">
        <v>1262</v>
      </c>
      <c r="AK3" s="1076" t="s">
        <v>1263</v>
      </c>
      <c r="AM3" s="1076" t="s">
        <v>1264</v>
      </c>
      <c r="AP3" s="1087" t="s">
        <v>1265</v>
      </c>
      <c r="AQ3" s="1088" t="s">
        <v>1265</v>
      </c>
      <c r="AS3" s="1075" t="s">
        <v>1266</v>
      </c>
      <c r="AU3" s="1120" t="s">
        <v>1267</v>
      </c>
      <c r="AW3" s="1120" t="s">
        <v>1268</v>
      </c>
      <c r="AX3" s="1120" t="s">
        <v>1268</v>
      </c>
      <c r="AZ3" s="1120" t="s">
        <v>1269</v>
      </c>
      <c r="BB3" s="1120" t="s">
        <v>1270</v>
      </c>
      <c r="BC3" s="1120" t="s">
        <v>1244</v>
      </c>
      <c r="BE3" s="1120">
        <v>2001</v>
      </c>
      <c r="BF3" s="1120" t="s">
        <v>1271</v>
      </c>
      <c r="BH3" s="1067" t="s">
        <v>1272</v>
      </c>
      <c r="BJ3" s="1067" t="s">
        <v>1273</v>
      </c>
      <c r="BL3" s="1067" t="s">
        <v>1274</v>
      </c>
      <c r="BN3" s="1067" t="s">
        <v>1275</v>
      </c>
      <c r="BR3" s="1067" t="s">
        <v>1276</v>
      </c>
      <c r="BS3" s="1428"/>
      <c r="BT3" s="1070"/>
      <c r="BU3" s="1067" t="s">
        <v>1277</v>
      </c>
      <c r="BV3" s="1070"/>
      <c r="BW3" s="1690"/>
      <c r="BX3" s="1692" t="s">
        <v>1278</v>
      </c>
      <c r="CA3" s="1067" t="s">
        <v>1279</v>
      </c>
    </row>
    <row customHeight="1" ht="11.25">
      <c r="A4" s="1074" t="s">
        <v>1280</v>
      </c>
      <c r="B4" s="1075">
        <v>2002</v>
      </c>
      <c r="C4" s="1075">
        <v>2024</v>
      </c>
      <c r="E4" s="1076" t="s">
        <v>1281</v>
      </c>
      <c r="F4" s="1076" t="s">
        <v>1282</v>
      </c>
      <c r="H4" s="1077" t="s">
        <v>1283</v>
      </c>
      <c r="I4" s="1076" t="s">
        <v>90</v>
      </c>
      <c r="J4" s="1076" t="s">
        <v>1284</v>
      </c>
      <c r="K4" s="1078" t="s">
        <v>1285</v>
      </c>
      <c r="L4" s="1079">
        <f>_xlfn.IFERROR(MATCH(K4,OFFER_METHOD,0),0)</f>
        <v>0</v>
      </c>
      <c r="M4" s="1078">
        <v>3</v>
      </c>
      <c r="N4" s="1162" t="s">
        <v>1286</v>
      </c>
      <c r="O4" s="1076" t="s">
        <v>1287</v>
      </c>
      <c r="Q4" s="1081" t="s">
        <v>1288</v>
      </c>
      <c r="R4" s="143" t="s">
        <v>1289</v>
      </c>
      <c r="S4" s="143" t="s">
        <v>1290</v>
      </c>
      <c r="T4" s="1082" t="s">
        <v>1291</v>
      </c>
      <c r="U4" s="1079" t="s">
        <v>1292</v>
      </c>
      <c r="V4" s="1083">
        <v>3</v>
      </c>
      <c r="W4" s="1084"/>
      <c r="X4" s="1084" t="s">
        <v>1293</v>
      </c>
      <c r="Y4" s="1075" t="s">
        <v>1233</v>
      </c>
      <c r="Z4" s="1091"/>
      <c r="AC4" s="1075" t="s">
        <v>1294</v>
      </c>
      <c r="AD4" s="1086" t="s">
        <v>1294</v>
      </c>
      <c r="AF4" s="1077" t="s">
        <v>1292</v>
      </c>
      <c r="AH4" s="1077" t="s">
        <v>1295</v>
      </c>
      <c r="AK4" s="1076" t="s">
        <v>1296</v>
      </c>
      <c r="AM4" s="1076" t="s">
        <v>1297</v>
      </c>
      <c r="AP4" s="1087" t="s">
        <v>1258</v>
      </c>
      <c r="AQ4" s="1088" t="s">
        <v>1258</v>
      </c>
      <c r="AS4" s="1075" t="s">
        <v>1298</v>
      </c>
      <c r="AU4" s="1120" t="s">
        <v>1299</v>
      </c>
      <c r="AW4" s="1120" t="s">
        <v>1300</v>
      </c>
      <c r="AX4" s="1120" t="s">
        <v>1300</v>
      </c>
      <c r="AZ4" s="1120" t="s">
        <v>1301</v>
      </c>
      <c r="BB4" s="1120" t="s">
        <v>1302</v>
      </c>
      <c r="BC4" s="1120" t="s">
        <v>1303</v>
      </c>
      <c r="BE4" s="1120">
        <v>2002</v>
      </c>
      <c r="BF4" s="1120" t="s">
        <v>1304</v>
      </c>
      <c r="BH4" s="1068" t="s">
        <v>1305</v>
      </c>
      <c r="BJ4" s="1068" t="s">
        <v>1305</v>
      </c>
      <c r="BL4" s="1068" t="s">
        <v>1305</v>
      </c>
      <c r="BN4" s="1068" t="s">
        <v>1305</v>
      </c>
      <c r="BQ4" s="1432" t="s">
        <v>1306</v>
      </c>
      <c r="BR4" s="1159" t="s">
        <v>1307</v>
      </c>
      <c r="BS4" s="274"/>
      <c r="BT4" s="1432" t="s">
        <v>1308</v>
      </c>
      <c r="BU4" s="1159" t="s">
        <v>1309</v>
      </c>
      <c r="BV4" s="1070"/>
      <c r="BW4" s="1697" t="s">
        <v>1310</v>
      </c>
      <c r="BX4" s="1691" t="s">
        <v>1311</v>
      </c>
      <c r="BZ4" s="1432" t="s">
        <v>1312</v>
      </c>
      <c r="CA4" s="1159" t="s">
        <v>1313</v>
      </c>
    </row>
    <row customHeight="1" ht="11.25">
      <c r="A5" s="1074" t="s">
        <v>1314</v>
      </c>
      <c r="B5" s="1075">
        <v>2003</v>
      </c>
      <c r="C5" s="1075">
        <v>2025</v>
      </c>
      <c r="E5" s="1076" t="s">
        <v>1315</v>
      </c>
      <c r="F5" s="1076" t="s">
        <v>1316</v>
      </c>
      <c r="H5" s="1077" t="s">
        <v>1317</v>
      </c>
      <c r="I5" s="1076" t="s">
        <v>91</v>
      </c>
      <c r="K5" s="1078" t="s">
        <v>1318</v>
      </c>
      <c r="L5" s="1079">
        <f>_xlfn.IFERROR(MATCH(K5,OFFER_METHOD,0),0)</f>
        <v>0</v>
      </c>
      <c r="M5" s="1078">
        <v>4</v>
      </c>
      <c r="N5" s="1092" t="s">
        <v>1319</v>
      </c>
      <c r="O5" s="1076" t="s">
        <v>1320</v>
      </c>
      <c r="Q5" s="1081" t="s">
        <v>1321</v>
      </c>
      <c r="R5" s="143" t="s">
        <v>544</v>
      </c>
      <c r="T5" s="1077" t="s">
        <v>1322</v>
      </c>
      <c r="U5" s="1079" t="s">
        <v>1323</v>
      </c>
      <c r="V5" s="1083">
        <v>4</v>
      </c>
      <c r="W5" s="1084"/>
      <c r="X5" s="1084" t="s">
        <v>167</v>
      </c>
      <c r="Y5" s="1075" t="s">
        <v>1324</v>
      </c>
      <c r="Z5" s="1091">
        <v>1</v>
      </c>
      <c r="AF5" s="1077" t="s">
        <v>1325</v>
      </c>
      <c r="AH5" s="1076" t="s">
        <v>1326</v>
      </c>
      <c r="AK5" s="1076" t="s">
        <v>1327</v>
      </c>
      <c r="AM5" s="1076" t="s">
        <v>1328</v>
      </c>
      <c r="AP5" s="1087" t="s">
        <v>167</v>
      </c>
      <c r="AQ5" s="1088" t="s">
        <v>167</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1232</v>
      </c>
      <c r="BS5" s="1429"/>
      <c r="BT5" s="1281">
        <v>64236871</v>
      </c>
      <c r="BU5" s="1068" t="s">
        <v>228</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112</v>
      </c>
      <c r="J6" s="1067" t="s">
        <v>1342</v>
      </c>
      <c r="L6" s="1079">
        <f>SUM(kind_of_control_method_filter)</f>
        <v>43</v>
      </c>
      <c r="N6" s="1092" t="s">
        <v>1343</v>
      </c>
      <c r="O6" s="1076" t="s">
        <v>1344</v>
      </c>
      <c r="R6" s="143" t="s">
        <v>1227</v>
      </c>
      <c r="T6" s="1077" t="s">
        <v>1345</v>
      </c>
      <c r="U6" s="1079" t="s">
        <v>1325</v>
      </c>
      <c r="V6" s="1083">
        <v>5</v>
      </c>
      <c r="W6" s="1084"/>
      <c r="X6" s="1075" t="s">
        <v>173</v>
      </c>
      <c r="Y6" s="1075" t="s">
        <v>1346</v>
      </c>
      <c r="Z6" s="1091"/>
      <c r="AA6" s="1094"/>
      <c r="AH6" s="1076" t="s">
        <v>1347</v>
      </c>
      <c r="AK6" s="1076" t="s">
        <v>1348</v>
      </c>
      <c r="AM6" s="1076" t="s">
        <v>1349</v>
      </c>
      <c r="AP6" s="1087" t="s">
        <v>173</v>
      </c>
      <c r="AQ6" s="1088" t="s">
        <v>173</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1265</v>
      </c>
      <c r="BS6" s="1430"/>
      <c r="BT6" s="1281">
        <v>64236872</v>
      </c>
      <c r="BU6" s="1068" t="s">
        <v>233</v>
      </c>
      <c r="BV6" s="1070"/>
      <c r="BW6" s="1695">
        <v>4213768</v>
      </c>
      <c r="BX6" s="1693" t="s">
        <v>257</v>
      </c>
      <c r="BZ6" s="1281">
        <v>64237510</v>
      </c>
      <c r="CA6" s="1068" t="s">
        <v>1357</v>
      </c>
    </row>
    <row customHeight="1" ht="11.25">
      <c r="A7" s="1074" t="s">
        <v>1358</v>
      </c>
      <c r="B7" s="1075">
        <v>2005</v>
      </c>
      <c r="E7" s="1076" t="s">
        <v>1359</v>
      </c>
      <c r="F7" s="1093"/>
      <c r="H7" s="1077" t="s">
        <v>1360</v>
      </c>
      <c r="I7" s="1076" t="s">
        <v>92</v>
      </c>
      <c r="J7" s="1076" t="s">
        <v>1361</v>
      </c>
      <c r="N7" s="1096" t="s">
        <v>1362</v>
      </c>
      <c r="O7" s="1076" t="s">
        <v>1363</v>
      </c>
      <c r="U7" s="1079" t="s">
        <v>19</v>
      </c>
      <c r="V7" s="370" t="s">
        <v>92</v>
      </c>
      <c r="W7" s="1084"/>
      <c r="X7" s="1075" t="s">
        <v>179</v>
      </c>
      <c r="Y7" s="1075" t="s">
        <v>1324</v>
      </c>
      <c r="Z7" s="1091"/>
      <c r="AA7" s="1094"/>
      <c r="AH7" s="1076" t="s">
        <v>1364</v>
      </c>
      <c r="AK7" s="1076" t="s">
        <v>1365</v>
      </c>
      <c r="AM7" s="1076" t="s">
        <v>1366</v>
      </c>
      <c r="AP7" s="1087" t="s">
        <v>179</v>
      </c>
      <c r="AQ7" s="1088" t="s">
        <v>179</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1258</v>
      </c>
      <c r="BS7" s="1429"/>
      <c r="BT7" s="1281">
        <v>64236873</v>
      </c>
      <c r="BU7" s="1068" t="s">
        <v>238</v>
      </c>
      <c r="BV7" s="1070"/>
      <c r="BW7" s="1695">
        <v>4213769</v>
      </c>
      <c r="BX7" s="1693" t="s">
        <v>1374</v>
      </c>
      <c r="BZ7" s="1281">
        <v>64237511</v>
      </c>
      <c r="CA7" s="1068" t="s">
        <v>272</v>
      </c>
    </row>
    <row customHeight="1" ht="11.25">
      <c r="A8" s="1074" t="s">
        <v>1375</v>
      </c>
      <c r="B8" s="1075">
        <v>2006</v>
      </c>
      <c r="E8" s="1076" t="s">
        <v>1376</v>
      </c>
      <c r="F8" s="1093"/>
      <c r="H8" s="1077" t="s">
        <v>1377</v>
      </c>
      <c r="I8" s="1076" t="s">
        <v>93</v>
      </c>
      <c r="J8" s="1076" t="s">
        <v>1378</v>
      </c>
      <c r="N8" s="1163" t="s">
        <v>1379</v>
      </c>
      <c r="O8" s="1076" t="s">
        <v>1380</v>
      </c>
      <c r="V8" s="370" t="s">
        <v>93</v>
      </c>
      <c r="W8" s="1084"/>
      <c r="X8" s="1075" t="s">
        <v>185</v>
      </c>
      <c r="Y8" s="1075" t="s">
        <v>1324</v>
      </c>
      <c r="Z8" s="1091"/>
      <c r="AA8" s="1094"/>
      <c r="AK8" s="1076" t="s">
        <v>1381</v>
      </c>
      <c r="AP8" s="1087" t="s">
        <v>185</v>
      </c>
      <c r="AQ8" s="1088" t="s">
        <v>185</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167</v>
      </c>
      <c r="BS8" s="1429"/>
      <c r="BT8" s="1281">
        <v>64236874</v>
      </c>
      <c r="BU8" s="1295" t="s">
        <v>1390</v>
      </c>
      <c r="BV8" s="1070"/>
      <c r="BW8" s="1695">
        <v>4213770</v>
      </c>
      <c r="BX8" s="1696" t="s">
        <v>1391</v>
      </c>
      <c r="BZ8" s="1281">
        <v>64237512</v>
      </c>
      <c r="CA8" s="1068" t="s">
        <v>267</v>
      </c>
    </row>
    <row customHeight="1" ht="11.25">
      <c r="A9" s="1074" t="s">
        <v>1392</v>
      </c>
      <c r="B9" s="1075">
        <v>2007</v>
      </c>
      <c r="E9" s="1076" t="s">
        <v>1393</v>
      </c>
      <c r="F9" s="1093"/>
      <c r="G9" s="1067" t="s">
        <v>1394</v>
      </c>
      <c r="H9" s="1067" t="s">
        <v>1395</v>
      </c>
      <c r="I9" s="1076" t="s">
        <v>113</v>
      </c>
      <c r="O9" s="1076" t="s">
        <v>1396</v>
      </c>
      <c r="V9" s="370" t="s">
        <v>113</v>
      </c>
      <c r="W9" s="1084"/>
      <c r="X9" s="1075" t="s">
        <v>191</v>
      </c>
      <c r="Y9" s="1075" t="s">
        <v>1233</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173</v>
      </c>
      <c r="BS9" s="1429"/>
      <c r="BT9" s="1281">
        <v>64236875</v>
      </c>
      <c r="BU9" s="1068" t="s">
        <v>243</v>
      </c>
      <c r="BV9" s="1070"/>
      <c r="BW9" s="1690"/>
      <c r="BX9" s="1690"/>
    </row>
    <row customHeight="1" ht="11.25">
      <c r="A10" s="1074" t="s">
        <v>1406</v>
      </c>
      <c r="B10" s="1075">
        <v>2008</v>
      </c>
      <c r="E10" s="1076" t="s">
        <v>1407</v>
      </c>
      <c r="F10" s="1093"/>
      <c r="G10" s="1076" t="s">
        <v>1408</v>
      </c>
      <c r="H10" s="1076" t="s">
        <v>1409</v>
      </c>
      <c r="I10" s="1076" t="s">
        <v>149</v>
      </c>
      <c r="J10" s="1067" t="s">
        <v>1410</v>
      </c>
      <c r="K10" s="1067" t="s">
        <v>1411</v>
      </c>
      <c r="O10" s="1076" t="s">
        <v>1412</v>
      </c>
      <c r="V10" s="371" t="s">
        <v>149</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179</v>
      </c>
      <c r="BS10" s="1429"/>
      <c r="BT10" s="1281">
        <v>64236876</v>
      </c>
      <c r="BU10" s="1068" t="s">
        <v>223</v>
      </c>
      <c r="BV10" s="1070"/>
      <c r="BW10" s="1690"/>
      <c r="BX10" s="1690"/>
    </row>
    <row customHeight="1" ht="11.25">
      <c r="A11" s="1074" t="s">
        <v>1422</v>
      </c>
      <c r="B11" s="1075">
        <v>2009</v>
      </c>
      <c r="E11" s="1076" t="s">
        <v>1423</v>
      </c>
      <c r="F11" s="1093"/>
      <c r="G11" s="1076" t="s">
        <v>1424</v>
      </c>
      <c r="H11" s="1076" t="s">
        <v>1425</v>
      </c>
      <c r="I11" s="1076" t="s">
        <v>150</v>
      </c>
      <c r="J11" s="1077" t="s">
        <v>1426</v>
      </c>
      <c r="K11" s="1099" t="s">
        <v>1427</v>
      </c>
      <c r="O11" s="1077" t="s">
        <v>1428</v>
      </c>
      <c r="V11" s="370" t="s">
        <v>150</v>
      </c>
      <c r="W11" s="275"/>
      <c r="X11" s="1084" t="s">
        <v>1398</v>
      </c>
      <c r="Y11" s="1075" t="s">
        <v>1429</v>
      </c>
      <c r="Z11" s="1091"/>
      <c r="AP11" s="1087" t="s">
        <v>191</v>
      </c>
      <c r="AQ11" s="1089" t="s">
        <v>191</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185</v>
      </c>
      <c r="BS11" s="1429"/>
      <c r="BW11" s="1690"/>
      <c r="BX11" s="1690"/>
    </row>
    <row customHeight="1" ht="11.25">
      <c r="A12" s="1074" t="s">
        <v>1436</v>
      </c>
      <c r="B12" s="1075">
        <v>2010</v>
      </c>
      <c r="E12" s="1076" t="s">
        <v>1437</v>
      </c>
      <c r="F12" s="1093"/>
      <c r="G12" s="1076" t="s">
        <v>1425</v>
      </c>
      <c r="I12" s="1076" t="s">
        <v>151</v>
      </c>
      <c r="J12" s="1077" t="s">
        <v>1438</v>
      </c>
      <c r="K12" s="1099" t="s">
        <v>1439</v>
      </c>
      <c r="O12" s="1077" t="s">
        <v>1227</v>
      </c>
      <c r="V12" s="370" t="s">
        <v>151</v>
      </c>
      <c r="W12" s="1089"/>
      <c r="X12" s="1084" t="s">
        <v>1440</v>
      </c>
      <c r="Y12" s="1075" t="s">
        <v>1233</v>
      </c>
      <c r="AP12" s="1087"/>
      <c r="AW12" s="1120" t="s">
        <v>150</v>
      </c>
      <c r="AX12" s="1120" t="s">
        <v>150</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152</v>
      </c>
      <c r="K13" s="1099" t="s">
        <v>1397</v>
      </c>
      <c r="V13" s="370" t="s">
        <v>152</v>
      </c>
      <c r="W13" s="1089"/>
      <c r="X13" s="1089"/>
      <c r="Y13" s="1089"/>
      <c r="AW13" s="1120" t="s">
        <v>151</v>
      </c>
      <c r="AX13" s="1120" t="s">
        <v>151</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153</v>
      </c>
      <c r="J14" s="1067" t="s">
        <v>1455</v>
      </c>
      <c r="N14" s="1067" t="s">
        <v>1456</v>
      </c>
      <c r="V14" s="1083">
        <v>13</v>
      </c>
      <c r="W14" s="1084"/>
      <c r="X14" s="1084" t="s">
        <v>1265</v>
      </c>
      <c r="Y14" s="1075" t="s">
        <v>1233</v>
      </c>
      <c r="AW14" s="1120" t="s">
        <v>152</v>
      </c>
      <c r="AX14" s="1120" t="s">
        <v>152</v>
      </c>
      <c r="AZ14" s="1067" t="s">
        <v>1457</v>
      </c>
      <c r="BB14" s="1120" t="s">
        <v>1458</v>
      </c>
      <c r="BC14" s="1120" t="s">
        <v>1450</v>
      </c>
      <c r="BE14" s="1120">
        <v>2012</v>
      </c>
      <c r="BH14" s="1068" t="s">
        <v>1373</v>
      </c>
      <c r="BJ14" s="1217" t="s">
        <v>1459</v>
      </c>
      <c r="BL14" s="1217" t="s">
        <v>1459</v>
      </c>
      <c r="BN14" s="1068" t="s">
        <v>1460</v>
      </c>
      <c r="BQ14" s="1281">
        <v>4213782</v>
      </c>
      <c r="BR14" s="1068" t="s">
        <v>191</v>
      </c>
      <c r="BS14" s="1429"/>
      <c r="BT14" s="1070"/>
      <c r="BU14" s="1070"/>
      <c r="BV14" s="1070"/>
      <c r="BW14" s="1694"/>
      <c r="BX14" s="1690"/>
    </row>
    <row customHeight="1" ht="19.5">
      <c r="A15" s="1074" t="s">
        <v>1461</v>
      </c>
      <c r="B15" s="1075">
        <v>2013</v>
      </c>
      <c r="E15" s="1698" t="s">
        <v>1462</v>
      </c>
      <c r="G15" s="1067" t="s">
        <v>1463</v>
      </c>
      <c r="H15" s="1067" t="s">
        <v>1464</v>
      </c>
      <c r="I15" s="1078" t="s">
        <v>154</v>
      </c>
      <c r="J15" s="1089" t="s">
        <v>586</v>
      </c>
      <c r="N15" s="1158" t="s">
        <v>1465</v>
      </c>
      <c r="X15" s="1087"/>
      <c r="AW15" s="1120" t="s">
        <v>153</v>
      </c>
      <c r="AX15" s="1120" t="s">
        <v>153</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99</v>
      </c>
      <c r="J16" s="1089" t="s">
        <v>559</v>
      </c>
      <c r="N16" s="1158" t="s">
        <v>1473</v>
      </c>
      <c r="AW16" s="1120" t="s">
        <v>154</v>
      </c>
      <c r="AX16" s="1120" t="s">
        <v>154</v>
      </c>
      <c r="AZ16" s="1120" t="s">
        <v>1400</v>
      </c>
      <c r="BB16" s="1120" t="s">
        <v>1474</v>
      </c>
      <c r="BC16" s="1120" t="s">
        <v>1450</v>
      </c>
      <c r="BE16" s="1120">
        <v>2014</v>
      </c>
      <c r="BH16" s="1068" t="s">
        <v>1405</v>
      </c>
      <c r="BJ16" s="1217" t="s">
        <v>1475</v>
      </c>
      <c r="BL16" s="1217" t="s">
        <v>1475</v>
      </c>
      <c r="BN16" s="1068" t="s">
        <v>1476</v>
      </c>
      <c r="BR16" s="1070"/>
      <c r="BS16" s="1431"/>
      <c r="BT16" s="1070"/>
      <c r="BU16" s="1070"/>
      <c r="BV16" s="1070"/>
      <c r="BW16" s="1694"/>
      <c r="BX16" s="1690"/>
    </row>
    <row customHeight="1" ht="21">
      <c r="A17" s="1074" t="s">
        <v>1477</v>
      </c>
      <c r="B17" s="1075">
        <v>2015</v>
      </c>
      <c r="G17" s="1076" t="s">
        <v>1425</v>
      </c>
      <c r="H17" s="1076" t="s">
        <v>1425</v>
      </c>
      <c r="I17" s="1076" t="s">
        <v>1478</v>
      </c>
      <c r="N17" s="1158" t="s">
        <v>1479</v>
      </c>
      <c r="X17" s="1087"/>
      <c r="AW17" s="1120" t="s">
        <v>99</v>
      </c>
      <c r="AX17" s="1120" t="s">
        <v>99</v>
      </c>
      <c r="AZ17" s="1120" t="s">
        <v>1480</v>
      </c>
      <c r="BB17" s="1120" t="s">
        <v>1481</v>
      </c>
      <c r="BC17" s="1120" t="s">
        <v>1333</v>
      </c>
      <c r="BE17" s="1120">
        <v>2015</v>
      </c>
      <c r="BH17" s="1068" t="s">
        <v>1421</v>
      </c>
      <c r="BJ17" s="1217" t="s">
        <v>1482</v>
      </c>
      <c r="BL17" s="1217" t="s">
        <v>1482</v>
      </c>
      <c r="BN17" s="1068" t="s">
        <v>1483</v>
      </c>
      <c r="BR17" s="1067" t="s">
        <v>1276</v>
      </c>
      <c r="BS17" s="1428"/>
      <c r="BU17" s="1067" t="s">
        <v>1484</v>
      </c>
      <c r="BV17" s="1070"/>
      <c r="BW17" s="1690"/>
      <c r="BX17" s="1692" t="s">
        <v>1485</v>
      </c>
      <c r="CA17" s="1067" t="s">
        <v>1486</v>
      </c>
      <c r="CD17" s="1067" t="s">
        <v>1487</v>
      </c>
    </row>
    <row customHeight="1" ht="21">
      <c r="A18" s="1074" t="s">
        <v>1488</v>
      </c>
      <c r="B18" s="1075">
        <v>2016</v>
      </c>
      <c r="E18" s="2005" t="s">
        <v>1489</v>
      </c>
      <c r="I18" s="1076" t="s">
        <v>1490</v>
      </c>
      <c r="N18" s="1158" t="s">
        <v>1491</v>
      </c>
      <c r="X18" s="1087"/>
      <c r="AW18" s="1120" t="s">
        <v>1478</v>
      </c>
      <c r="AX18" s="1120" t="s">
        <v>1478</v>
      </c>
      <c r="BB18" s="1120" t="s">
        <v>1492</v>
      </c>
      <c r="BC18" s="1120" t="s">
        <v>1333</v>
      </c>
      <c r="BE18" s="1120">
        <v>2016</v>
      </c>
      <c r="BH18" s="1068" t="s">
        <v>1435</v>
      </c>
      <c r="BJ18" s="1217" t="s">
        <v>1493</v>
      </c>
      <c r="BL18" s="1217" t="s">
        <v>1493</v>
      </c>
      <c r="BN18" s="1068" t="s">
        <v>1494</v>
      </c>
      <c r="BQ18" s="1432" t="s">
        <v>1306</v>
      </c>
      <c r="BR18" s="1159" t="s">
        <v>1307</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166</v>
      </c>
      <c r="I19" s="1076" t="s">
        <v>1504</v>
      </c>
      <c r="N19" s="1158" t="s">
        <v>1505</v>
      </c>
      <c r="X19" s="1087"/>
      <c r="AW19" s="1120" t="s">
        <v>1490</v>
      </c>
      <c r="AX19" s="1120" t="s">
        <v>1490</v>
      </c>
      <c r="AZ19" s="1067" t="s">
        <v>1506</v>
      </c>
      <c r="BB19" s="1120" t="s">
        <v>1507</v>
      </c>
      <c r="BC19" s="1120" t="s">
        <v>1333</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1265</v>
      </c>
      <c r="I20" s="1076" t="s">
        <v>1516</v>
      </c>
      <c r="N20" s="1158" t="s">
        <v>1517</v>
      </c>
      <c r="AW20" s="1120" t="s">
        <v>1504</v>
      </c>
      <c r="AX20" s="1120" t="s">
        <v>1504</v>
      </c>
      <c r="AZ20" s="1120" t="s">
        <v>1518</v>
      </c>
      <c r="BB20" s="1120" t="s">
        <v>1519</v>
      </c>
      <c r="BC20" s="1120" t="s">
        <v>1450</v>
      </c>
      <c r="BE20" s="1120">
        <v>2018</v>
      </c>
      <c r="BH20" s="1068" t="s">
        <v>1446</v>
      </c>
      <c r="BJ20" s="1068" t="s">
        <v>1373</v>
      </c>
      <c r="BL20" s="1068" t="s">
        <v>1373</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1333</v>
      </c>
      <c r="BE21" s="1120">
        <v>2019</v>
      </c>
      <c r="BH21" s="1068" t="s">
        <v>1453</v>
      </c>
      <c r="BJ21" s="1068" t="s">
        <v>1389</v>
      </c>
      <c r="BL21" s="1068" t="s">
        <v>1389</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1333</v>
      </c>
      <c r="BE22" s="1120">
        <v>2020</v>
      </c>
      <c r="BH22" s="1068" t="s">
        <v>1460</v>
      </c>
      <c r="BJ22" s="1068" t="s">
        <v>1405</v>
      </c>
      <c r="BL22" s="1068" t="s">
        <v>1405</v>
      </c>
      <c r="BQ22" s="1281">
        <v>4190067</v>
      </c>
      <c r="BR22" s="1068" t="s">
        <v>1538</v>
      </c>
      <c r="BS22" s="1429"/>
      <c r="BT22" s="1281">
        <v>4189674</v>
      </c>
      <c r="BU22" s="1068" t="s">
        <v>1539</v>
      </c>
      <c r="BV22" s="1070"/>
      <c r="BW22" s="1070"/>
      <c r="CC22" s="1281">
        <v>4189711</v>
      </c>
      <c r="CD22" s="1068" t="s">
        <v>296</v>
      </c>
    </row>
    <row customHeight="1" ht="21">
      <c r="A23" s="1074" t="s">
        <v>1540</v>
      </c>
      <c r="B23" s="1075">
        <v>2021</v>
      </c>
      <c r="AW23" s="1120" t="s">
        <v>1541</v>
      </c>
      <c r="AX23" s="1120" t="s">
        <v>1541</v>
      </c>
      <c r="AZ23" s="1120" t="s">
        <v>1542</v>
      </c>
      <c r="BB23" s="1120" t="s">
        <v>1543</v>
      </c>
      <c r="BC23" s="1120" t="s">
        <v>1244</v>
      </c>
      <c r="BE23" s="1120">
        <v>2021</v>
      </c>
      <c r="BH23" s="1068" t="s">
        <v>1468</v>
      </c>
      <c r="BJ23" s="1068" t="s">
        <v>1421</v>
      </c>
      <c r="BL23" s="1068" t="s">
        <v>1421</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1476</v>
      </c>
      <c r="BJ24" s="1068" t="s">
        <v>1435</v>
      </c>
      <c r="BL24" s="1068" t="s">
        <v>1435</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1483</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1428</v>
      </c>
      <c r="BB26" s="1120" t="s">
        <v>1564</v>
      </c>
      <c r="BC26" s="1120" t="s">
        <v>1551</v>
      </c>
      <c r="BE26" s="1120">
        <v>2024</v>
      </c>
      <c r="BH26" s="1068" t="s">
        <v>1494</v>
      </c>
      <c r="BJ26" s="1068" t="s">
        <v>1446</v>
      </c>
      <c r="BL26" s="1068" t="s">
        <v>1446</v>
      </c>
      <c r="BQ26" s="1281">
        <v>4190071</v>
      </c>
      <c r="BR26" s="1068" t="s">
        <v>1565</v>
      </c>
      <c r="BS26" s="1429"/>
      <c r="BV26" s="1070"/>
      <c r="BW26" s="1070"/>
    </row>
    <row customHeight="1" ht="11.25">
      <c r="A27" s="1074" t="s">
        <v>1566</v>
      </c>
      <c r="B27" s="1075">
        <v>2025</v>
      </c>
      <c r="J27" s="176" t="s">
        <v>532</v>
      </c>
      <c r="AX27" s="1120" t="s">
        <v>1567</v>
      </c>
      <c r="BB27" s="1120" t="s">
        <v>1568</v>
      </c>
      <c r="BC27" s="1120" t="s">
        <v>1551</v>
      </c>
      <c r="BE27" s="1120">
        <v>2025</v>
      </c>
      <c r="BH27" s="1070" t="s">
        <v>28</v>
      </c>
      <c r="BJ27" s="1068" t="s">
        <v>1453</v>
      </c>
      <c r="BL27" s="1068" t="s">
        <v>1453</v>
      </c>
      <c r="BN27" s="1070" t="s">
        <v>28</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28</v>
      </c>
      <c r="BJ28" s="1068" t="s">
        <v>1460</v>
      </c>
      <c r="BL28" s="1068" t="s">
        <v>1460</v>
      </c>
      <c r="BN28" s="1070" t="s">
        <v>28</v>
      </c>
      <c r="BQ28" s="1281">
        <v>4190073</v>
      </c>
      <c r="BR28" s="1068" t="s">
        <v>1576</v>
      </c>
      <c r="BS28" s="1429"/>
      <c r="BV28" s="1070"/>
      <c r="BW28" s="1070"/>
    </row>
    <row customHeight="1" ht="11.25">
      <c r="A29" s="1074" t="s">
        <v>1577</v>
      </c>
      <c r="D29" s="1104" t="s">
        <v>1578</v>
      </c>
      <c r="E29" s="1105" t="str">
        <f>IF(TEMPLATE_GROUP="","",INDEX(StartDateList,MATCH(TEMPLATE_GROUP,CodeTemplateList,0),1))</f>
        <v>01.01.2027</v>
      </c>
      <c r="F29" s="1105" t="str">
        <f>IF(TEMPLATE_GROUP="","",INDEX(EndDateList,MATCH(TEMPLATE_GROUP,CodeTemplateList,0),1))</f>
        <v>31.12.2027</v>
      </c>
      <c r="H29" s="1106" t="s">
        <v>1579</v>
      </c>
      <c r="AX29" s="1120" t="s">
        <v>1580</v>
      </c>
      <c r="AZ29" s="1120" t="s">
        <v>1228</v>
      </c>
      <c r="BB29" s="1120" t="s">
        <v>1428</v>
      </c>
      <c r="BC29" s="1091"/>
      <c r="BE29" s="1120">
        <v>2027</v>
      </c>
      <c r="BJ29" s="1068" t="s">
        <v>1468</v>
      </c>
      <c r="BL29" s="1068" t="s">
        <v>1468</v>
      </c>
    </row>
    <row customHeight="1" ht="11.25">
      <c r="A30" s="1074" t="s">
        <v>1581</v>
      </c>
      <c r="D30" s="1107"/>
      <c r="E30" s="1108"/>
      <c r="F30" s="1108"/>
      <c r="AX30" s="1120" t="s">
        <v>1582</v>
      </c>
      <c r="AZ30" s="1120" t="s">
        <v>1254</v>
      </c>
      <c r="BE30" s="1120">
        <v>2028</v>
      </c>
      <c r="BJ30" s="1068" t="s">
        <v>1583</v>
      </c>
      <c r="BL30" s="1068" t="s">
        <v>1583</v>
      </c>
    </row>
    <row customHeight="1" ht="12.75">
      <c r="A31" s="1074" t="s">
        <v>1584</v>
      </c>
      <c r="D31" s="1101"/>
      <c r="E31" s="1102"/>
      <c r="F31" s="1102"/>
      <c r="H31" s="1109"/>
      <c r="AX31" s="1120" t="s">
        <v>1585</v>
      </c>
      <c r="AZ31" s="1120" t="s">
        <v>545</v>
      </c>
      <c r="BE31" s="1120">
        <v>2029</v>
      </c>
      <c r="BJ31" s="1068" t="s">
        <v>1586</v>
      </c>
      <c r="BL31" s="1068" t="s">
        <v>1586</v>
      </c>
    </row>
    <row customHeight="1" ht="11.25">
      <c r="A32" s="1074" t="s">
        <v>1587</v>
      </c>
      <c r="D32" s="1104" t="s">
        <v>1588</v>
      </c>
      <c r="E32" s="1105" t="str">
        <f>IF(TEMPLATE_GROUP="","",INDEX(StartDateList,MATCH(TEMPLATE_GROUP,CodeTemplateList,0),1))</f>
        <v>01.01.2027</v>
      </c>
      <c r="F32" s="1105" t="str">
        <f>IF(TEMPLATE_GROUP="","",INDEX(EndDateList,MATCH(TEMPLATE_GROUP,CodeTemplateList,0),1))</f>
        <v>31.12.2027</v>
      </c>
      <c r="H32" s="1110" t="s">
        <v>1589</v>
      </c>
      <c r="O32" s="1074" t="s">
        <v>1225</v>
      </c>
      <c r="AX32" s="1120" t="s">
        <v>1590</v>
      </c>
      <c r="AZ32" s="1120" t="s">
        <v>544</v>
      </c>
      <c r="BE32" s="1120">
        <v>2030</v>
      </c>
      <c r="BJ32" s="1068" t="s">
        <v>1476</v>
      </c>
      <c r="BL32" s="1068" t="s">
        <v>1476</v>
      </c>
    </row>
    <row customHeight="1" ht="11.25">
      <c r="A33" s="1074" t="s">
        <v>1591</v>
      </c>
      <c r="O33" s="1074" t="s">
        <v>1252</v>
      </c>
      <c r="AX33" s="1120" t="s">
        <v>1592</v>
      </c>
      <c r="AZ33" s="1120" t="s">
        <v>1227</v>
      </c>
      <c r="BE33" s="1120">
        <v>2031</v>
      </c>
      <c r="BJ33" s="1068" t="s">
        <v>1483</v>
      </c>
      <c r="BL33" s="1068" t="s">
        <v>1483</v>
      </c>
    </row>
    <row customHeight="1" ht="11.25">
      <c r="A34" s="1074" t="s">
        <v>1593</v>
      </c>
      <c r="O34" s="1074" t="s">
        <v>1287</v>
      </c>
      <c r="AX34" s="1120" t="s">
        <v>1594</v>
      </c>
      <c r="BE34" s="1120">
        <v>2032</v>
      </c>
      <c r="BJ34" s="1068" t="s">
        <v>1494</v>
      </c>
      <c r="BL34" s="1068" t="s">
        <v>1494</v>
      </c>
    </row>
    <row customHeight="1" ht="11.25">
      <c r="A35" s="1074" t="s">
        <v>1595</v>
      </c>
      <c r="O35" s="1074" t="s">
        <v>1320</v>
      </c>
      <c r="AX35" s="1120" t="s">
        <v>1596</v>
      </c>
      <c r="AZ35" s="1067" t="s">
        <v>1597</v>
      </c>
      <c r="BE35" s="1120">
        <v>2033</v>
      </c>
      <c r="BL35" s="1068" t="s">
        <v>1598</v>
      </c>
    </row>
    <row customHeight="1" ht="11.25">
      <c r="A36" s="1870" t="s">
        <v>1599</v>
      </c>
      <c r="D36" s="1111" t="s">
        <v>1600</v>
      </c>
      <c r="E36" s="1112" t="s">
        <v>896</v>
      </c>
      <c r="F36" s="1113" t="str">
        <f>INDEX(E37:E41,MATCH(TEMPLATE_SPHERE,F37:F41,0))</f>
        <v>горячего водоснабжения</v>
      </c>
      <c r="G36" s="1113" t="str">
        <f>INDEX(G37:G41,MATCH(TEMPLATE_SPHERE,F37:F41,0))</f>
        <v>горячее водоснабжение</v>
      </c>
      <c r="O36" s="1074" t="s">
        <v>1344</v>
      </c>
      <c r="AX36" s="1120" t="s">
        <v>1601</v>
      </c>
      <c r="AZ36" s="1120" t="s">
        <v>1227</v>
      </c>
      <c r="BE36" s="1120">
        <v>2034</v>
      </c>
      <c r="BL36" s="1068" t="s">
        <v>1602</v>
      </c>
    </row>
    <row customHeight="1" ht="11.25">
      <c r="A37" s="1074" t="s">
        <v>1603</v>
      </c>
      <c r="E37" s="407" t="s">
        <v>1604</v>
      </c>
      <c r="F37" s="1114" t="s">
        <v>810</v>
      </c>
      <c r="G37" s="407" t="s">
        <v>1605</v>
      </c>
      <c r="O37" s="1074" t="s">
        <v>1363</v>
      </c>
      <c r="AX37" s="1120" t="s">
        <v>1606</v>
      </c>
      <c r="AZ37" s="1120" t="s">
        <v>1253</v>
      </c>
      <c r="BE37" s="1120">
        <v>2035</v>
      </c>
    </row>
    <row customHeight="1" ht="11.25">
      <c r="A38" s="1074" t="s">
        <v>1607</v>
      </c>
      <c r="E38" s="407" t="s">
        <v>1608</v>
      </c>
      <c r="F38" s="1115" t="s">
        <v>856</v>
      </c>
      <c r="G38" s="407" t="s">
        <v>1609</v>
      </c>
      <c r="O38" s="1074" t="s">
        <v>1380</v>
      </c>
      <c r="AX38" s="1120" t="s">
        <v>1610</v>
      </c>
      <c r="AZ38" s="1120" t="s">
        <v>1288</v>
      </c>
      <c r="BE38" s="1120">
        <v>2036</v>
      </c>
      <c r="BH38" s="1067" t="s">
        <v>1611</v>
      </c>
      <c r="BJ38" s="1067" t="s">
        <v>1612</v>
      </c>
      <c r="BL38" s="1067" t="s">
        <v>1613</v>
      </c>
      <c r="BN38" s="1067" t="s">
        <v>1614</v>
      </c>
    </row>
    <row customHeight="1" ht="11.25">
      <c r="A39" s="1074" t="s">
        <v>1615</v>
      </c>
      <c r="E39" s="407" t="s">
        <v>1616</v>
      </c>
      <c r="F39" s="1115" t="s">
        <v>909</v>
      </c>
      <c r="G39" s="407" t="s">
        <v>1617</v>
      </c>
      <c r="O39" s="1074" t="s">
        <v>1396</v>
      </c>
      <c r="AX39" s="1120" t="s">
        <v>1618</v>
      </c>
      <c r="AZ39" s="1120" t="s">
        <v>1321</v>
      </c>
      <c r="BE39" s="1120">
        <v>2037</v>
      </c>
      <c r="BH39" s="1068" t="s">
        <v>1619</v>
      </c>
      <c r="BJ39" s="1217" t="s">
        <v>1619</v>
      </c>
      <c r="BL39" s="1217" t="s">
        <v>1619</v>
      </c>
      <c r="BN39" s="1068" t="s">
        <v>1620</v>
      </c>
    </row>
    <row customHeight="1" ht="11.25">
      <c r="A40" s="1074" t="s">
        <v>16</v>
      </c>
      <c r="E40" s="407" t="s">
        <v>1621</v>
      </c>
      <c r="F40" s="1115" t="s">
        <v>896</v>
      </c>
      <c r="G40" s="407" t="s">
        <v>1622</v>
      </c>
      <c r="O40" s="1074" t="s">
        <v>1412</v>
      </c>
      <c r="AX40" s="1120" t="s">
        <v>1623</v>
      </c>
      <c r="BE40" s="1120">
        <v>2038</v>
      </c>
      <c r="BH40" s="1068" t="s">
        <v>1624</v>
      </c>
      <c r="BJ40" s="1217" t="s">
        <v>1029</v>
      </c>
      <c r="BL40" s="1217" t="s">
        <v>1029</v>
      </c>
      <c r="BN40" s="1068" t="s">
        <v>1063</v>
      </c>
    </row>
    <row customHeight="1" ht="11.25">
      <c r="A41" s="1074" t="s">
        <v>1625</v>
      </c>
      <c r="E41" s="407" t="s">
        <v>1626</v>
      </c>
      <c r="F41" s="1115" t="s">
        <v>1627</v>
      </c>
      <c r="G41" s="407" t="s">
        <v>1626</v>
      </c>
      <c r="O41" s="1074" t="s">
        <v>1428</v>
      </c>
      <c r="AX41" s="1120" t="s">
        <v>1628</v>
      </c>
      <c r="AZ41" s="1067" t="s">
        <v>1629</v>
      </c>
      <c r="BE41" s="1120">
        <v>2039</v>
      </c>
      <c r="BH41" s="1068" t="s">
        <v>1630</v>
      </c>
      <c r="BJ41" s="1217" t="s">
        <v>1025</v>
      </c>
      <c r="BL41" s="1217" t="s">
        <v>1025</v>
      </c>
      <c r="BN41" s="1068" t="s">
        <v>1050</v>
      </c>
    </row>
    <row customHeight="1" ht="11.25">
      <c r="A42" s="1074" t="s">
        <v>1631</v>
      </c>
      <c r="AX42" s="1120" t="s">
        <v>1632</v>
      </c>
      <c r="AZ42" s="1120" t="s">
        <v>1225</v>
      </c>
      <c r="BE42" s="1120">
        <v>2040</v>
      </c>
      <c r="BH42" s="1068" t="s">
        <v>1047</v>
      </c>
      <c r="BJ42" s="1217" t="s">
        <v>1027</v>
      </c>
      <c r="BL42" s="1217" t="s">
        <v>1027</v>
      </c>
      <c r="BN42" s="1068" t="s">
        <v>1633</v>
      </c>
    </row>
    <row customHeight="1" ht="11.25">
      <c r="A43" s="1074" t="s">
        <v>1634</v>
      </c>
      <c r="AX43" s="1120" t="s">
        <v>1635</v>
      </c>
      <c r="AZ43" s="1120" t="s">
        <v>1252</v>
      </c>
      <c r="BE43" s="1120">
        <v>2041</v>
      </c>
      <c r="BH43" s="1068" t="s">
        <v>1636</v>
      </c>
      <c r="BJ43" s="1217" t="s">
        <v>1630</v>
      </c>
      <c r="BL43" s="1217" t="s">
        <v>1630</v>
      </c>
      <c r="BN43" s="1068" t="s">
        <v>1637</v>
      </c>
    </row>
    <row customHeight="1" ht="11.25">
      <c r="A44" s="1074" t="s">
        <v>1638</v>
      </c>
      <c r="G44" s="1094">
        <f>YEAR(TODAY())</f>
        <v>2026</v>
      </c>
      <c r="I44" s="799" t="s">
        <v>1639</v>
      </c>
      <c r="J44" s="1089" t="s">
        <v>1640</v>
      </c>
      <c r="K44" s="1089" t="s">
        <v>1641</v>
      </c>
      <c r="AX44" s="1120" t="s">
        <v>1642</v>
      </c>
      <c r="AZ44" s="1120" t="s">
        <v>1287</v>
      </c>
      <c r="BE44" s="1120">
        <v>2042</v>
      </c>
      <c r="BH44" s="1068" t="s">
        <v>1643</v>
      </c>
      <c r="BJ44" s="1217" t="s">
        <v>1047</v>
      </c>
      <c r="BL44" s="1217" t="s">
        <v>1047</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1320</v>
      </c>
      <c r="BE45" s="1120">
        <v>2043</v>
      </c>
      <c r="BH45" s="1068" t="s">
        <v>1652</v>
      </c>
      <c r="BJ45" s="1217" t="s">
        <v>1041</v>
      </c>
      <c r="BL45" s="1217" t="s">
        <v>1041</v>
      </c>
      <c r="BN45" s="1068" t="s">
        <v>1653</v>
      </c>
    </row>
    <row customHeight="1" ht="11.25">
      <c r="A46" s="1074" t="s">
        <v>1654</v>
      </c>
      <c r="E46" s="407" t="s">
        <v>26</v>
      </c>
      <c r="F46" s="1114" t="s">
        <v>1655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1656</v>
      </c>
      <c r="AZ46" s="1120" t="s">
        <v>1344</v>
      </c>
      <c r="BE46" s="1120">
        <v>2044</v>
      </c>
      <c r="BH46" s="1068" t="s">
        <v>1050</v>
      </c>
      <c r="BJ46" s="1217" t="s">
        <v>1031</v>
      </c>
      <c r="BL46" s="1217" t="s">
        <v>1031</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1660</v>
      </c>
      <c r="AZ47" s="1120" t="s">
        <v>1363</v>
      </c>
      <c r="BE47" s="1120">
        <v>2045</v>
      </c>
      <c r="BH47" s="1068" t="s">
        <v>1633</v>
      </c>
      <c r="BJ47" s="1217" t="s">
        <v>1033</v>
      </c>
      <c r="BL47" s="1217" t="s">
        <v>1033</v>
      </c>
      <c r="BN47" s="1068" t="s">
        <v>1661</v>
      </c>
    </row>
    <row customHeight="1" ht="11.25">
      <c r="A48" s="1074" t="s">
        <v>1662</v>
      </c>
      <c r="E48" s="407" t="s">
        <v>1663</v>
      </c>
      <c r="F48" s="1115" t="s">
        <v>1664</v>
      </c>
      <c r="G48" s="1116" t="str">
        <f>_xlfn.IFERROR(IF(f_year="","01.01."&amp;CURRENT_YEAR,"01.01."&amp;f_year),"01.01."&amp;CURRENT_YEAR)</f>
        <v>01.01.2026</v>
      </c>
      <c r="H48" s="1116" t="str">
        <f>_xlfn.IFERROR(IF(f_year="","31.12."&amp;CURRENT_YEAR,"31.12."&amp;f_year),"31.12."&amp;CURRENT_YEAR)</f>
        <v>31.12.2026</v>
      </c>
      <c r="I48" s="1742">
        <f>IF(f_year="",TRUE,FALSE)</f>
        <v>1</v>
      </c>
      <c r="J48" s="1745" t="s">
        <v>1665</v>
      </c>
      <c r="K48" s="1746"/>
      <c r="AX48" s="1120" t="s">
        <v>1666</v>
      </c>
      <c r="AZ48" s="1120" t="s">
        <v>1380</v>
      </c>
      <c r="BE48" s="1120">
        <v>2046</v>
      </c>
      <c r="BH48" s="1068" t="s">
        <v>1637</v>
      </c>
      <c r="BJ48" s="1217" t="s">
        <v>1035</v>
      </c>
      <c r="BL48" s="1217" t="s">
        <v>1035</v>
      </c>
      <c r="BN48" s="1068" t="s">
        <v>1667</v>
      </c>
    </row>
    <row customHeight="1" ht="11.25">
      <c r="A49" s="1074" t="s">
        <v>1668</v>
      </c>
      <c r="E49" s="407" t="s">
        <v>1669</v>
      </c>
      <c r="F49" s="1115" t="s">
        <v>1670</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1671</v>
      </c>
      <c r="AZ49" s="1120" t="s">
        <v>1396</v>
      </c>
      <c r="BE49" s="1120">
        <v>2047</v>
      </c>
      <c r="BH49" s="1068" t="s">
        <v>1051</v>
      </c>
      <c r="BJ49" s="1217" t="s">
        <v>1037</v>
      </c>
      <c r="BL49" s="1217" t="s">
        <v>1037</v>
      </c>
    </row>
    <row customHeight="1" ht="11.25">
      <c r="A50" s="1074" t="s">
        <v>1672</v>
      </c>
      <c r="E50" s="407" t="s">
        <v>1673</v>
      </c>
      <c r="F50" s="1115" t="s">
        <v>1021</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1674</v>
      </c>
      <c r="AZ50" s="1120" t="s">
        <v>1412</v>
      </c>
      <c r="BE50" s="1120">
        <v>2048</v>
      </c>
      <c r="BH50" s="1068" t="s">
        <v>1644</v>
      </c>
      <c r="BJ50" s="1217" t="s">
        <v>1039</v>
      </c>
      <c r="BL50" s="1217" t="s">
        <v>1039</v>
      </c>
    </row>
    <row customHeight="1" ht="11.25">
      <c r="A51" s="1074" t="s">
        <v>1675</v>
      </c>
      <c r="E51" s="407" t="s">
        <v>1676</v>
      </c>
      <c r="F51" s="1115" t="s">
        <v>1647</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1428</v>
      </c>
      <c r="BE51" s="1120">
        <v>2049</v>
      </c>
      <c r="BH51" s="1068" t="s">
        <v>1653</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1682</v>
      </c>
      <c r="AZ52" s="1120" t="s">
        <v>1227</v>
      </c>
      <c r="BE52" s="1120">
        <v>2050</v>
      </c>
      <c r="BH52" s="1068" t="s">
        <v>1657</v>
      </c>
      <c r="BJ52" s="1217" t="s">
        <v>1050</v>
      </c>
      <c r="BL52" s="1217" t="s">
        <v>1050</v>
      </c>
    </row>
    <row customHeight="1" ht="11.25">
      <c r="A53" s="1074" t="s">
        <v>1683</v>
      </c>
      <c r="E53" s="407" t="s">
        <v>1684</v>
      </c>
      <c r="F53" s="1115" t="s">
        <v>1684</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1685</v>
      </c>
      <c r="K53" s="1746"/>
      <c r="AX53" s="1120" t="s">
        <v>1686</v>
      </c>
      <c r="BE53" s="1120">
        <v>2051</v>
      </c>
      <c r="BH53" s="1068" t="s">
        <v>1661</v>
      </c>
      <c r="BJ53" s="1217" t="s">
        <v>1633</v>
      </c>
      <c r="BL53" s="1217" t="s">
        <v>1633</v>
      </c>
    </row>
    <row customHeight="1" ht="11.25">
      <c r="A54" s="1074" t="s">
        <v>1687</v>
      </c>
      <c r="AX54" s="1120" t="s">
        <v>1688</v>
      </c>
      <c r="AZ54" s="1067" t="s">
        <v>1689</v>
      </c>
      <c r="BE54" s="1120">
        <v>2052</v>
      </c>
      <c r="BH54" s="1068" t="s">
        <v>1667</v>
      </c>
      <c r="BJ54" s="1217" t="s">
        <v>1637</v>
      </c>
      <c r="BL54" s="1217" t="s">
        <v>1637</v>
      </c>
    </row>
    <row customHeight="1" ht="11.25">
      <c r="A55" s="1074" t="s">
        <v>1690</v>
      </c>
      <c r="AX55" s="1120" t="s">
        <v>1691</v>
      </c>
      <c r="AZ55" s="1120" t="s">
        <v>1229</v>
      </c>
      <c r="BE55" s="1120">
        <v>2053</v>
      </c>
      <c r="BH55" s="1070" t="s">
        <v>28</v>
      </c>
      <c r="BJ55" s="1217" t="s">
        <v>1051</v>
      </c>
      <c r="BL55" s="1217" t="s">
        <v>1051</v>
      </c>
    </row>
    <row customHeight="1" ht="11.25">
      <c r="A56" s="1074" t="s">
        <v>1692</v>
      </c>
      <c r="D56" s="1118" t="s">
        <v>1693</v>
      </c>
      <c r="E56" s="1095" t="s">
        <v>112</v>
      </c>
      <c r="F56" s="1074" t="s">
        <v>1694</v>
      </c>
      <c r="AX56" s="1120" t="s">
        <v>1695</v>
      </c>
      <c r="AZ56" s="1120" t="s">
        <v>1255</v>
      </c>
      <c r="BE56" s="1120">
        <v>2054</v>
      </c>
      <c r="BH56" s="1070" t="s">
        <v>28</v>
      </c>
      <c r="BJ56" s="1217" t="s">
        <v>1644</v>
      </c>
      <c r="BL56" s="1217" t="s">
        <v>1644</v>
      </c>
    </row>
    <row customHeight="1" ht="11.25">
      <c r="A57" s="1074" t="s">
        <v>1696</v>
      </c>
      <c r="D57" s="1118" t="s">
        <v>1697</v>
      </c>
      <c r="E57" s="1095" t="s">
        <v>112</v>
      </c>
      <c r="F57" s="1074" t="s">
        <v>1694</v>
      </c>
      <c r="AX57" s="1120" t="s">
        <v>1698</v>
      </c>
      <c r="AZ57" s="1120" t="s">
        <v>1290</v>
      </c>
      <c r="BE57" s="1120">
        <v>2055</v>
      </c>
      <c r="BJ57" s="1217" t="s">
        <v>1653</v>
      </c>
      <c r="BL57" s="1217" t="s">
        <v>1653</v>
      </c>
    </row>
    <row customHeight="1" ht="11.25">
      <c r="A58" s="1074" t="s">
        <v>1699</v>
      </c>
      <c r="D58" s="1118" t="s">
        <v>1700</v>
      </c>
      <c r="E58" s="1095" t="s">
        <v>112</v>
      </c>
      <c r="F58" s="1074" t="s">
        <v>1694</v>
      </c>
      <c r="AX58" s="1120" t="s">
        <v>1701</v>
      </c>
      <c r="BE58" s="1120">
        <v>2056</v>
      </c>
      <c r="BJ58" s="1217" t="s">
        <v>1657</v>
      </c>
      <c r="BL58" s="1217" t="s">
        <v>1657</v>
      </c>
    </row>
    <row customHeight="1" ht="11.25">
      <c r="A59" s="1074" t="s">
        <v>1702</v>
      </c>
      <c r="D59" s="1118" t="s">
        <v>132</v>
      </c>
      <c r="E59" s="1095" t="s">
        <v>1590</v>
      </c>
      <c r="F59" s="1074" t="s">
        <v>1703</v>
      </c>
      <c r="AX59" s="1120" t="s">
        <v>1704</v>
      </c>
      <c r="AZ59" s="1067" t="s">
        <v>1705</v>
      </c>
      <c r="BE59" s="1120">
        <v>2057</v>
      </c>
      <c r="BJ59" s="1217" t="s">
        <v>1661</v>
      </c>
      <c r="BL59" s="1217" t="s">
        <v>1661</v>
      </c>
    </row>
    <row customHeight="1" ht="11.25">
      <c r="A60" s="1074" t="s">
        <v>1706</v>
      </c>
      <c r="D60" s="1118" t="s">
        <v>1707</v>
      </c>
      <c r="E60" s="1095" t="s">
        <v>1590</v>
      </c>
      <c r="F60" s="1074" t="s">
        <v>1703</v>
      </c>
      <c r="AX60" s="1120" t="s">
        <v>1708</v>
      </c>
      <c r="AZ60" s="1120" t="s">
        <v>1230</v>
      </c>
      <c r="BE60" s="1120">
        <v>2058</v>
      </c>
      <c r="BJ60" s="1217" t="s">
        <v>1667</v>
      </c>
      <c r="BL60" s="1217" t="s">
        <v>1667</v>
      </c>
    </row>
    <row customHeight="1" ht="11.25">
      <c r="A61" s="1074" t="s">
        <v>1709</v>
      </c>
      <c r="D61" s="1118" t="s">
        <v>1710</v>
      </c>
      <c r="E61" s="1095" t="s">
        <v>1590</v>
      </c>
      <c r="F61" s="1074" t="s">
        <v>1703</v>
      </c>
      <c r="AX61" s="1120" t="s">
        <v>1711</v>
      </c>
      <c r="AZ61" s="1120" t="s">
        <v>1256</v>
      </c>
      <c r="BE61" s="1120">
        <v>2059</v>
      </c>
      <c r="BL61" s="1217" t="s">
        <v>1043</v>
      </c>
    </row>
    <row customHeight="1" ht="11.25">
      <c r="A62" s="1074" t="s">
        <v>1712</v>
      </c>
      <c r="D62" s="1118" t="s">
        <v>131</v>
      </c>
      <c r="E62" s="1095">
        <v>30</v>
      </c>
      <c r="F62" s="1074" t="s">
        <v>1703</v>
      </c>
      <c r="AZ62" s="1120" t="s">
        <v>1291</v>
      </c>
      <c r="BE62" s="1120">
        <v>2060</v>
      </c>
      <c r="BL62" s="1217" t="s">
        <v>1045</v>
      </c>
    </row>
    <row customHeight="1" ht="11.25">
      <c r="A63" s="1074" t="s">
        <v>1713</v>
      </c>
      <c r="D63" s="1118" t="s">
        <v>1714</v>
      </c>
      <c r="E63" s="1095">
        <v>30</v>
      </c>
      <c r="F63" s="1074" t="s">
        <v>1703</v>
      </c>
      <c r="AZ63" s="1120" t="s">
        <v>1322</v>
      </c>
      <c r="BE63" s="1120">
        <v>2061</v>
      </c>
    </row>
    <row customHeight="1" ht="11.25">
      <c r="A64" s="1074" t="s">
        <v>1715</v>
      </c>
      <c r="D64" s="1118" t="s">
        <v>1716</v>
      </c>
      <c r="E64" s="1095">
        <v>30</v>
      </c>
      <c r="F64" s="1074" t="s">
        <v>1703</v>
      </c>
      <c r="AZ64" s="1120" t="s">
        <v>1345</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1231</v>
      </c>
      <c r="BE67" s="1120">
        <v>2065</v>
      </c>
    </row>
    <row customHeight="1" ht="11.25">
      <c r="A68" s="1074" t="s">
        <v>1721</v>
      </c>
      <c r="AZ68" s="1120" t="s">
        <v>1257</v>
      </c>
      <c r="BE68" s="1120">
        <v>2066</v>
      </c>
      <c r="BH68" s="1067" t="s">
        <v>1722</v>
      </c>
      <c r="BJ68" s="1067" t="s">
        <v>1723</v>
      </c>
      <c r="BL68" s="1067" t="s">
        <v>1724</v>
      </c>
      <c r="BN68" s="1067" t="s">
        <v>1725</v>
      </c>
    </row>
    <row customHeight="1" ht="11.25">
      <c r="A69" s="1074" t="s">
        <v>1726</v>
      </c>
      <c r="AZ69" s="1120" t="s">
        <v>1292</v>
      </c>
      <c r="BE69" s="1120">
        <v>2067</v>
      </c>
      <c r="BH69" s="1068" t="s">
        <v>1727</v>
      </c>
      <c r="BI69" s="1117" t="s">
        <v>110</v>
      </c>
      <c r="BJ69" s="1068" t="s">
        <v>1728</v>
      </c>
      <c r="BK69" s="1117" t="s">
        <v>110</v>
      </c>
      <c r="BL69" s="1068" t="s">
        <v>1729</v>
      </c>
      <c r="BM69" s="1070" t="s">
        <v>110</v>
      </c>
      <c r="BN69" s="1068" t="s">
        <v>1730</v>
      </c>
    </row>
    <row customHeight="1" ht="11.25">
      <c r="A70" s="1074" t="s">
        <v>1731</v>
      </c>
      <c r="AZ70" s="1120" t="s">
        <v>1323</v>
      </c>
      <c r="BE70" s="1120">
        <v>2068</v>
      </c>
      <c r="BH70" s="1068" t="s">
        <v>1732</v>
      </c>
      <c r="BJ70" s="1068" t="s">
        <v>1733</v>
      </c>
      <c r="BL70" s="1068" t="s">
        <v>1734</v>
      </c>
      <c r="BN70" s="1068" t="s">
        <v>1735</v>
      </c>
    </row>
    <row customHeight="1" ht="11.25">
      <c r="A71" s="1074" t="s">
        <v>1736</v>
      </c>
      <c r="AZ71" s="1120" t="s">
        <v>1325</v>
      </c>
      <c r="BE71" s="1120">
        <v>2069</v>
      </c>
      <c r="BH71" s="1068" t="s">
        <v>1737</v>
      </c>
      <c r="BI71" s="1117" t="s">
        <v>90</v>
      </c>
      <c r="BJ71" s="1068" t="s">
        <v>1738</v>
      </c>
      <c r="BK71" s="1117" t="s">
        <v>90</v>
      </c>
      <c r="BL71" s="1068" t="s">
        <v>1739</v>
      </c>
      <c r="BM71" s="1070" t="s">
        <v>90</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112</v>
      </c>
      <c r="BJ73" s="1068" t="s">
        <v>1746</v>
      </c>
      <c r="BK73" s="1117" t="s">
        <v>112</v>
      </c>
      <c r="BL73" s="1068" t="s">
        <v>1747</v>
      </c>
      <c r="BM73" s="1070" t="s">
        <v>112</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1240</v>
      </c>
      <c r="BH76" s="1068" t="s">
        <v>1758</v>
      </c>
      <c r="BJ76" s="1068" t="s">
        <v>1759</v>
      </c>
      <c r="BL76" s="1068" t="s">
        <v>1760</v>
      </c>
    </row>
    <row customHeight="1" ht="11.25">
      <c r="A77" s="1074" t="s">
        <v>1761</v>
      </c>
      <c r="AZ77" s="1120" t="s">
        <v>1267</v>
      </c>
    </row>
    <row customHeight="1" ht="11.25">
      <c r="A78" s="1074" t="s">
        <v>1762</v>
      </c>
      <c r="AZ78" s="1120" t="s">
        <v>1299</v>
      </c>
    </row>
    <row customHeight="1" ht="11.25">
      <c r="A79" s="1074" t="s">
        <v>1763</v>
      </c>
      <c r="AZ79" s="1120" t="s">
        <v>1329</v>
      </c>
      <c r="BH79" s="1067" t="s">
        <v>1764</v>
      </c>
      <c r="BJ79" s="1067" t="s">
        <v>1765</v>
      </c>
      <c r="BL79" s="1067" t="s">
        <v>1766</v>
      </c>
    </row>
    <row customHeight="1" ht="11.25">
      <c r="A80" s="1074" t="s">
        <v>1767</v>
      </c>
      <c r="AZ80" s="1120" t="s">
        <v>1350</v>
      </c>
      <c r="BH80" s="1068" t="s">
        <v>1768</v>
      </c>
      <c r="BJ80" s="1068" t="s">
        <v>1769</v>
      </c>
      <c r="BL80" s="1068" t="s">
        <v>1770</v>
      </c>
    </row>
    <row customHeight="1" ht="11.25">
      <c r="A81" s="1074" t="s">
        <v>1771</v>
      </c>
      <c r="AZ81" s="1120" t="s">
        <v>1367</v>
      </c>
      <c r="BH81" s="1068" t="s">
        <v>1772</v>
      </c>
      <c r="BJ81" s="1068" t="s">
        <v>1773</v>
      </c>
      <c r="BL81" s="1068" t="s">
        <v>1774</v>
      </c>
    </row>
    <row customHeight="1" ht="11.25">
      <c r="A82" s="1074" t="s">
        <v>1775</v>
      </c>
      <c r="AZ82" s="1120" t="s">
        <v>1382</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1021</v>
      </c>
    </row>
    <row customHeight="1" ht="11.25">
      <c r="A91" s="1074" t="s">
        <v>1804</v>
      </c>
      <c r="AZ91" s="1120" t="s">
        <v>1057</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1428</v>
      </c>
      <c r="BL100" s="1068" t="s">
        <v>1428</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574</v>
      </c>
      <c r="BH108" s="1068" t="s">
        <v>1857</v>
      </c>
      <c r="BJ108" s="1068" t="s">
        <v>1858</v>
      </c>
      <c r="BL108" s="1068" t="s">
        <v>1513</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1227</v>
      </c>
    </row>
    <row customHeight="1" ht="11.25">
      <c r="AZ116" s="1901" t="s">
        <v>1846</v>
      </c>
      <c r="BA116" s="1902" t="s">
        <v>1847</v>
      </c>
      <c r="BH116" s="1068" t="s">
        <v>1253</v>
      </c>
    </row>
    <row customHeight="1" ht="11.25">
      <c r="BH117" s="1068" t="s">
        <v>1288</v>
      </c>
    </row>
    <row customHeight="1" ht="11.25">
      <c r="BH118" s="1068"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FA64C-CCB3-BA39-3528-0.74987538}"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532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Ненецкий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88</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ИМУП «ПОСЖИЛКОМСЕРВИС»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1863</v>
      </c>
      <c r="F13" s="1521" t="s">
        <v>309</v>
      </c>
      <c r="G13" s="474"/>
      <c r="H13" s="1533"/>
      <c r="J13" s="455">
        <v>19</v>
      </c>
    </row>
    <row customHeight="1" ht="19.95">
      <c r="A14" s="502"/>
      <c r="B14" s="502"/>
      <c r="C14" s="457"/>
      <c r="D14" s="1523" t="s">
        <v>711</v>
      </c>
      <c r="E14" s="1524" t="s">
        <v>1864</v>
      </c>
      <c r="F14" s="1526"/>
      <c r="G14" s="1525" t="s">
        <v>1865</v>
      </c>
      <c r="H14" s="1533"/>
      <c r="J14" s="455">
        <v>19</v>
      </c>
    </row>
    <row customHeight="1" ht="19.95">
      <c r="A15" s="502"/>
      <c r="B15" s="502"/>
      <c r="C15" s="457"/>
      <c r="D15" s="1523" t="s">
        <v>310</v>
      </c>
      <c r="E15" s="1524" t="s">
        <v>1866</v>
      </c>
      <c r="F15" s="1526"/>
      <c r="G15" s="1525" t="s">
        <v>1867</v>
      </c>
      <c r="H15" s="1533"/>
      <c r="J15" s="455">
        <v>19</v>
      </c>
    </row>
    <row customHeight="1" ht="24">
      <c r="A16" s="502"/>
      <c r="B16" s="502"/>
      <c r="C16" s="457"/>
      <c r="D16" s="1523" t="s">
        <v>313</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91</v>
      </c>
      <c r="E18" s="1527" t="s">
        <v>1872</v>
      </c>
      <c r="F18" s="1526"/>
      <c r="G18" s="474" t="s">
        <v>1871</v>
      </c>
      <c r="H18" s="1533"/>
      <c r="I18" s="852"/>
      <c r="J18" s="455">
        <v>46</v>
      </c>
    </row>
    <row customHeight="1" ht="23.25">
      <c r="A19" s="502"/>
      <c r="B19" s="502"/>
      <c r="C19" s="457"/>
      <c r="D19" s="1520" t="s">
        <v>112</v>
      </c>
      <c r="E19" s="1527" t="s">
        <v>1873</v>
      </c>
      <c r="F19" s="1521" t="s">
        <v>309</v>
      </c>
      <c r="G19" s="2471" t="s">
        <v>1874</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92</v>
      </c>
      <c r="E22" s="474" t="s">
        <v>1875</v>
      </c>
      <c r="F22" s="1526"/>
      <c r="G22" s="474" t="s">
        <v>1876</v>
      </c>
      <c r="H22" s="1532"/>
      <c r="J22" s="501">
        <v>25</v>
      </c>
    </row>
    <row s="501" customFormat="1" customHeight="1" ht="19.95">
      <c r="A23" s="502"/>
      <c r="B23" s="502"/>
      <c r="C23" s="502"/>
      <c r="D23" s="1520" t="s">
        <v>93</v>
      </c>
      <c r="E23" s="1527" t="s">
        <v>1877</v>
      </c>
      <c r="F23" s="1531"/>
      <c r="G23" s="474" t="s">
        <v>1878</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C7C72-D0C9-6D8B-F65E-0.79284BB2}"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49</v>
      </c>
      <c r="H1" s="1631" t="s">
        <v>51</v>
      </c>
      <c r="IU1" s="1155" t="s">
        <v>14</v>
      </c>
    </row>
    <row s="1850" customFormat="1" customHeight="1" ht="22.5" hidden="1">
      <c r="A2" s="831"/>
      <c r="B2" s="1160">
        <v>1</v>
      </c>
      <c r="C2" s="1160"/>
      <c r="D2" s="1928" t="s">
        <v>532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88</v>
      </c>
      <c r="F8" s="1540" t="s">
        <v>1879</v>
      </c>
      <c r="G8" s="1540" t="s">
        <v>49</v>
      </c>
      <c r="H8" s="1540" t="s">
        <v>51</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DA9CC-6767-A1CA-3136-0.AEA6552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532</v>
      </c>
      <c r="E2" s="1889"/>
      <c r="F2" s="1892" t="str">
        <f>IF(ROIV_INFO_NAME="","",ROIV_INFO_NAME)</f>
        <v>ИМУП «ПОСЖИЛКОМСЕРВИС»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ИМУП «ПОСЖИЛКОМСЕРВИС»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04CCF-3C7D-DFAF-6707-0.74C442C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532</v>
      </c>
      <c r="E2" s="1904"/>
      <c r="F2" s="1906" t="str">
        <f>IF(ROIV_INFO_NAME="","",ROIV_INFO_NAME)</f>
        <v>ИМУП «ПОСЖИЛКОМСЕРВИС»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88</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ИМУП «ПОСЖИЛКОМСЕРВИС»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25059-DEE6-9A27-1227-0.B928B38A}"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532</v>
      </c>
      <c r="E2" s="2127">
        <v>1</v>
      </c>
      <c r="F2" s="2303" t="str">
        <f>IF(region_name="","",region_name)</f>
        <v>Ненецкий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532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88</v>
      </c>
      <c r="F11" s="2492" t="s">
        <v>307</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Ненецкий автономный округ</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C2A65-EACA-CBFE-CFB8-0.A831C27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88</v>
      </c>
      <c r="E9" s="2209" t="s">
        <v>1897</v>
      </c>
      <c r="F9" s="2209"/>
      <c r="G9" s="2209"/>
      <c r="H9" s="2209"/>
      <c r="I9" s="2209"/>
      <c r="M9" s="121">
        <v>28</v>
      </c>
    </row>
    <row customHeight="1" ht="24">
      <c r="D10" s="2209"/>
      <c r="E10" s="127" t="s">
        <v>1898</v>
      </c>
      <c r="F10" s="127" t="s">
        <v>1899</v>
      </c>
      <c r="G10" s="127" t="s">
        <v>1900</v>
      </c>
      <c r="H10" s="127" t="s">
        <v>393</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28</v>
      </c>
      <c r="C12" s="126"/>
      <c r="D12" s="128" t="s">
        <v>110</v>
      </c>
      <c r="E12" s="381"/>
      <c r="F12" s="381"/>
      <c r="G12" s="1734" t="s">
        <v>28</v>
      </c>
      <c r="H12" s="382"/>
      <c r="I12" s="2169" t="s">
        <v>1901</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81B1B-7B8D-86B3-69EB-0.374D3FC5}"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88</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t="s">
        <v>1905</v>
      </c>
      <c r="J12" s="69">
        <v>15</v>
      </c>
    </row>
    <row customHeight="1" ht="12.75">
      <c r="C13" s="92"/>
      <c r="D13" s="262"/>
      <c r="E13" s="263" t="s">
        <v>1906</v>
      </c>
      <c r="J13" s="69">
        <v>12</v>
      </c>
    </row>
    <row customHeight="1" ht="3">
      <c r="J14" s="69">
        <v>3</v>
      </c>
    </row>
    <row customHeight="1" ht="23.25">
      <c r="C15" s="137"/>
      <c r="D15" s="2499" t="s">
        <v>1907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CCC43-CA52-3B7B-778F-0.E118BB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1908</v>
      </c>
      <c r="E7" s="2100"/>
      <c r="F7" s="267"/>
      <c r="M7" s="69">
        <v>22</v>
      </c>
    </row>
    <row customHeight="1" ht="3">
      <c r="C8" s="92"/>
      <c r="D8" s="70"/>
      <c r="E8" s="70"/>
      <c r="M8" s="69">
        <v>3</v>
      </c>
    </row>
    <row customHeight="1" ht="16.8">
      <c r="C9" s="92"/>
      <c r="D9" s="105" t="s">
        <v>88</v>
      </c>
      <c r="E9" s="108" t="s">
        <v>290</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E65B-EDA8-635C-03A7-0.7E604F1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ИМУП «ПОСЖИЛКОМСЕРВИС»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123</v>
      </c>
      <c r="G8" s="2193"/>
      <c r="H8" s="2192" t="s">
        <v>88</v>
      </c>
      <c r="I8" s="2193"/>
      <c r="J8" s="2127" t="s">
        <v>124</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89</v>
      </c>
      <c r="G9" s="2175" t="s">
        <v>129</v>
      </c>
      <c r="H9" s="2194"/>
      <c r="I9" s="2195"/>
      <c r="J9" s="2101"/>
      <c r="K9" s="1559"/>
      <c r="L9" s="2127" t="s">
        <v>291</v>
      </c>
      <c r="M9" s="2101"/>
      <c r="N9" s="2192" t="s">
        <v>88</v>
      </c>
      <c r="O9" s="2193"/>
      <c r="P9" s="2127" t="s">
        <v>130</v>
      </c>
      <c r="Q9" s="1556"/>
      <c r="R9" s="2127" t="s">
        <v>291</v>
      </c>
      <c r="S9" s="2101"/>
      <c r="T9" s="2192" t="s">
        <v>88</v>
      </c>
      <c r="U9" s="2193"/>
      <c r="V9" s="2127" t="s">
        <v>130</v>
      </c>
      <c r="W9" s="1556"/>
      <c r="X9" s="2127" t="s">
        <v>291</v>
      </c>
      <c r="Y9" s="2101"/>
      <c r="Z9" s="2192" t="s">
        <v>88</v>
      </c>
      <c r="AA9" s="2193"/>
      <c r="AB9" s="2127" t="s">
        <v>292</v>
      </c>
      <c r="AC9" s="1556"/>
      <c r="AD9" s="2127" t="s">
        <v>291</v>
      </c>
      <c r="AE9" s="2101"/>
      <c r="AF9" s="2192" t="s">
        <v>88</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131</v>
      </c>
      <c r="BM10" s="293">
        <v>23</v>
      </c>
    </row>
    <row customHeight="1" ht="15">
      <c r="D11" s="2183" t="s">
        <v>110</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AE2A-1CB3-7F5A-D413-0.D8629CE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1909</v>
      </c>
      <c r="C2" s="2500"/>
      <c r="D2" s="2500"/>
      <c r="E2" s="268"/>
      <c r="F2" s="89">
        <v>22</v>
      </c>
    </row>
    <row customHeight="1" ht="3">
      <c r="F3" s="89">
        <v>3</v>
      </c>
    </row>
    <row customHeight="1" ht="23.25">
      <c r="B4" s="2614" t="s">
        <v>1910</v>
      </c>
      <c r="C4" s="383" t="s">
        <v>1911</v>
      </c>
      <c r="D4" s="383" t="s">
        <v>1912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05313-0391-3B4B-65B7-0.6DB5E53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1913</v>
      </c>
    </row>
    <row r="4" s="264" customFormat="1" customHeight="1" ht="15">
      <c r="C4" s="1816"/>
      <c r="D4" s="113"/>
      <c r="E4" s="377"/>
    </row>
    <row r="6" s="1815" customFormat="1" customHeight="1" ht="17.25">
      <c r="A6" s="1815" t="s">
        <v>1914</v>
      </c>
    </row>
    <row r="8" s="264" customFormat="1" customHeight="1" ht="17.25">
      <c r="C8" s="1817"/>
      <c r="D8" s="113"/>
      <c r="E8" s="114"/>
    </row>
    <row r="11" s="1815" customFormat="1" customHeight="1" ht="17.25">
      <c r="A11" s="1815" t="s">
        <v>1915</v>
      </c>
    </row>
    <row r="13" s="1819" customFormat="1" customHeight="1" ht="15">
      <c r="A13" s="2217">
        <v>1</v>
      </c>
      <c r="B13" s="1160"/>
      <c r="C13" s="801" t="s">
        <v>532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1916</v>
      </c>
    </row>
    <row r="19" s="1850" customFormat="1" customHeight="1" ht="15">
      <c r="A19" s="1882"/>
      <c r="B19" s="1366">
        <v>1</v>
      </c>
      <c r="C19" s="1366"/>
      <c r="D19" s="800" t="s">
        <v>532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532</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532</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532</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1920</v>
      </c>
    </row>
    <row customHeight="1" ht="11.25"/>
    <row s="455" customFormat="1" customHeight="1" ht="22.5">
      <c r="A39" s="1791"/>
      <c r="B39" s="457"/>
      <c r="C39" s="859"/>
      <c r="D39" s="440"/>
      <c r="E39" s="860"/>
      <c r="F39" s="1812"/>
      <c r="G39" s="1822"/>
      <c r="H39" s="475"/>
    </row>
    <row customHeight="1" ht="11.25"/>
    <row s="1815" customFormat="1" customHeight="1" ht="11.25">
      <c r="A41" s="1815" t="s">
        <v>1921</v>
      </c>
    </row>
    <row customHeight="1" ht="11.25"/>
    <row s="455" customFormat="1" customHeight="1" ht="22.5">
      <c r="A43" s="457"/>
      <c r="B43" s="457"/>
      <c r="C43" s="457"/>
      <c r="D43" s="440"/>
      <c r="E43" s="860"/>
      <c r="F43" s="861"/>
      <c r="G43" s="1822"/>
      <c r="H43" s="475"/>
    </row>
    <row customHeight="1" ht="11.25"/>
    <row s="1815" customFormat="1" customHeight="1" ht="11.25">
      <c r="A45" s="1815" t="s">
        <v>1922</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1923</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1924</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1925</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1926</v>
      </c>
    </row>
    <row r="68" s="1635" customFormat="1" customHeight="1" ht="14.25">
      <c r="A68" s="343"/>
      <c r="B68" s="1160"/>
      <c r="C68" s="376"/>
      <c r="D68" s="1810"/>
      <c r="E68" s="886"/>
      <c r="F68" s="1825"/>
      <c r="G68" s="89"/>
      <c r="I68" s="1624"/>
      <c r="J68" s="1624"/>
    </row>
    <row r="70" s="1815" customFormat="1" customHeight="1" ht="11.25">
      <c r="A70" s="1815" t="s">
        <v>1927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1929</v>
      </c>
    </row>
    <row r="75" s="1815" customFormat="1" customHeight="1" ht="11.25">
      <c r="A75" s="1815" t="s">
        <v>1930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1928</v>
      </c>
    </row>
    <row r="79" s="1815" customFormat="1" customHeight="1" ht="11.25">
      <c r="A79" s="1815" t="s">
        <v>1931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1936</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1938</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1940</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1941</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1941</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1941</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110</v>
      </c>
      <c r="G139" s="2575" t="s">
        <v>28</v>
      </c>
      <c r="H139" s="289"/>
      <c r="I139" s="637" t="s">
        <v>110</v>
      </c>
      <c r="J139" s="1807" t="s">
        <v>1944</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28</v>
      </c>
      <c r="S154" s="2107" t="s">
        <v>66</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28</v>
      </c>
      <c r="S160" s="2107" t="s">
        <v>66</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28</v>
      </c>
      <c r="S165" s="2107" t="s">
        <v>66</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66</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545E5-2685-FCF2-862C-0.51542C7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810</v>
      </c>
      <c r="E1" s="980" t="s">
        <v>856</v>
      </c>
      <c r="F1" s="980" t="s">
        <v>909</v>
      </c>
      <c r="G1" s="980" t="s">
        <v>896</v>
      </c>
      <c r="H1" s="980" t="s">
        <v>1627</v>
      </c>
    </row>
    <row customHeight="1" ht="9">
      <c r="A2" s="983" t="s">
        <v>1955</v>
      </c>
      <c r="B2" s="983"/>
      <c r="C2" s="984" t="str">
        <f>INDEX(TEMPLATE_NUMBER_FORM_LIST,MATCH(TEMPLATE_SPHERE,TEMPLATE_SPHERE_LIST,0))</f>
        <v>10</v>
      </c>
      <c r="D2" s="983" t="s">
        <v>1478</v>
      </c>
      <c r="E2" s="983" t="s">
        <v>150</v>
      </c>
      <c r="F2" s="985" t="s">
        <v>150</v>
      </c>
      <c r="G2" s="983" t="s">
        <v>150</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1957</v>
      </c>
      <c r="B4" s="846" t="s">
        <v>111</v>
      </c>
      <c r="C4" s="984" t="str">
        <f>IF(TEMPLATE_SPHERE="HEAT",D4,IF(TEMPLATE_SPHERE="TKO",H4,E4))</f>
        <v>Форма 1. Информация об организации, осуществляющей горячее водоснабжение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1959</v>
      </c>
    </row>
    <row customHeight="1" ht="117">
      <c r="A5" s="846" t="s">
        <v>1960</v>
      </c>
      <c r="B5" s="846" t="s">
        <v>90</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1962</v>
      </c>
    </row>
    <row customHeight="1" ht="90">
      <c r="A6" s="846" t="s">
        <v>1963</v>
      </c>
      <c r="B6" s="846" t="s">
        <v>91</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1964</v>
      </c>
      <c r="B7" s="846" t="s">
        <v>112</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1965</v>
      </c>
      <c r="E7" s="846" t="s">
        <v>1966</v>
      </c>
      <c r="F7" s="986"/>
      <c r="G7" s="986"/>
      <c r="H7" s="986"/>
    </row>
    <row customHeight="1" ht="108">
      <c r="A8" s="846" t="s">
        <v>1967</v>
      </c>
      <c r="B8" s="846" t="s">
        <v>92</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1167</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1580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2014</v>
      </c>
      <c r="B31" s="846"/>
      <c r="C31" s="984" t="str">
        <f>IF(TEMPLATE_SPHERE="HEAT",D31,IF(TEMPLATE_SPHERE="TKO",H31,E31))</f>
        <v>Форма 1. Информация об организации, осуществляющей горячее водоснабжение (общая информация)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2016</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D69C91-031A-46F5-76CC-0.B790E18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810</v>
      </c>
      <c r="D2" s="841" t="s">
        <v>856</v>
      </c>
      <c r="E2" s="841" t="s">
        <v>909</v>
      </c>
      <c r="F2" s="841" t="s">
        <v>896</v>
      </c>
      <c r="G2" s="841" t="s">
        <v>1627</v>
      </c>
      <c r="H2" s="843"/>
      <c r="I2" s="843"/>
      <c r="J2" s="843"/>
      <c r="K2" s="843"/>
      <c r="L2" s="843"/>
      <c r="M2" s="843"/>
      <c r="N2" s="843"/>
      <c r="O2" s="841" t="s">
        <v>810</v>
      </c>
      <c r="P2" s="841" t="s">
        <v>856</v>
      </c>
      <c r="Q2" s="841" t="s">
        <v>896</v>
      </c>
      <c r="R2" s="841" t="s">
        <v>909</v>
      </c>
      <c r="S2" s="841" t="s">
        <v>1627</v>
      </c>
      <c r="T2" s="841" t="s">
        <v>810</v>
      </c>
      <c r="U2" s="841" t="s">
        <v>856</v>
      </c>
      <c r="V2" s="841" t="s">
        <v>896</v>
      </c>
      <c r="W2" s="841" t="s">
        <v>909</v>
      </c>
      <c r="X2" s="841" t="s">
        <v>1627</v>
      </c>
      <c r="Y2" s="841"/>
      <c r="Z2" s="841" t="s">
        <v>810</v>
      </c>
      <c r="AA2" s="850" t="s">
        <v>856</v>
      </c>
      <c r="AB2" s="841" t="s">
        <v>896</v>
      </c>
      <c r="AC2" s="841" t="s">
        <v>909</v>
      </c>
      <c r="AD2" s="841" t="s">
        <v>1627</v>
      </c>
    </row>
    <row customHeight="1" ht="162">
      <c r="A3" s="845" t="s">
        <v>26</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1660</v>
      </c>
      <c r="F11" s="2599" t="s">
        <v>2030</v>
      </c>
      <c r="G11" s="2599"/>
      <c r="H11" s="898" t="s">
        <v>2031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711</v>
      </c>
      <c r="P20" s="957" t="s">
        <v>711</v>
      </c>
      <c r="Q20" s="957" t="s">
        <v>711</v>
      </c>
      <c r="R20" s="957" t="s">
        <v>711</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310</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313</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731</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738</v>
      </c>
      <c r="R25" s="957" t="s">
        <v>310</v>
      </c>
      <c r="S25" s="957"/>
      <c r="T25" s="964" t="s">
        <v>2068</v>
      </c>
      <c r="U25" s="846" t="s">
        <v>2068</v>
      </c>
      <c r="V25" s="846" t="s">
        <v>2068</v>
      </c>
      <c r="W25" s="846" t="s">
        <v>2068</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727</v>
      </c>
      <c r="P26" s="957" t="s">
        <v>721</v>
      </c>
      <c r="Q26" s="957" t="s">
        <v>2069</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2070</v>
      </c>
      <c r="V26" s="964" t="s">
        <v>2070</v>
      </c>
      <c r="W26" s="964" t="s">
        <v>2070</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729</v>
      </c>
      <c r="P27" s="957" t="s">
        <v>723</v>
      </c>
      <c r="Q27" s="957" t="s">
        <v>2071</v>
      </c>
      <c r="R27" s="957" t="s">
        <v>723</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731</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738</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740</v>
      </c>
      <c r="P30" s="957" t="s">
        <v>731</v>
      </c>
      <c r="Q30" s="957" t="s">
        <v>740</v>
      </c>
      <c r="R30" s="957" t="s">
        <v>731</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2078</v>
      </c>
      <c r="P31" s="957" t="s">
        <v>734</v>
      </c>
      <c r="Q31" s="957" t="s">
        <v>2078</v>
      </c>
      <c r="R31" s="957" t="s">
        <v>734</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736</v>
      </c>
      <c r="Q32" s="957" t="s">
        <v>2081</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748</v>
      </c>
      <c r="P39" s="957" t="s">
        <v>742</v>
      </c>
      <c r="Q39" s="957" t="s">
        <v>748</v>
      </c>
      <c r="R39" s="957" t="s">
        <v>742</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744</v>
      </c>
      <c r="Q40" s="957" t="s">
        <v>2104</v>
      </c>
      <c r="R40" s="957" t="s">
        <v>744</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2115</v>
      </c>
      <c r="P43" s="957" t="s">
        <v>748</v>
      </c>
      <c r="Q43" s="957" t="s">
        <v>2115</v>
      </c>
      <c r="R43" s="957" t="s">
        <v>748</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90</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2147</v>
      </c>
      <c r="U52" s="843" t="s">
        <v>2148</v>
      </c>
      <c r="V52" s="843" t="s">
        <v>2149</v>
      </c>
      <c r="W52" s="843" t="s">
        <v>2150</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327</v>
      </c>
      <c r="Q53" s="957" t="s">
        <v>327</v>
      </c>
      <c r="R53" s="957" t="s">
        <v>327</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1024</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2154</v>
      </c>
      <c r="V56" s="843" t="s">
        <v>2154</v>
      </c>
      <c r="W56" s="843" t="s">
        <v>2154</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2156</v>
      </c>
      <c r="V57" s="843" t="s">
        <v>2156</v>
      </c>
      <c r="W57" s="843" t="s">
        <v>2156</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112</v>
      </c>
      <c r="Q59" s="957" t="s">
        <v>112</v>
      </c>
      <c r="R59" s="957" t="s">
        <v>112</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93</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113</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149</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150</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151</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93</v>
      </c>
      <c r="P78" s="957"/>
      <c r="Q78" s="957"/>
      <c r="R78" s="957"/>
      <c r="S78" s="957"/>
      <c r="T78" s="843" t="s">
        <v>637</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113</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669</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677</v>
      </c>
      <c r="U89" s="843" t="s">
        <v>677</v>
      </c>
      <c r="V89" s="843" t="s">
        <v>677</v>
      </c>
      <c r="W89" s="843" t="s">
        <v>677</v>
      </c>
      <c r="X89" s="843"/>
      <c r="Y89" s="1000"/>
      <c r="Z89" s="846"/>
      <c r="AA89" s="849"/>
      <c r="AB89" s="846"/>
      <c r="AC89" s="846"/>
      <c r="AD89" s="846"/>
    </row>
    <row customHeight="1" ht="27">
      <c r="A90" s="845"/>
      <c r="B90" s="899">
        <v>73</v>
      </c>
      <c r="C90" s="843" t="s">
        <v>2209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99</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99</v>
      </c>
      <c r="P95" s="957"/>
      <c r="Q95" s="957"/>
      <c r="R95" s="957"/>
      <c r="S95" s="957"/>
      <c r="T95" s="843" t="s">
        <v>2218</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1478</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1490</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1504</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1516</v>
      </c>
      <c r="P99" s="957"/>
      <c r="Q99" s="957"/>
      <c r="R99" s="957"/>
      <c r="S99" s="957"/>
      <c r="T99" s="843" t="s">
        <v>2227</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2228</v>
      </c>
      <c r="P100" s="957"/>
      <c r="Q100" s="957"/>
      <c r="R100" s="957"/>
      <c r="S100" s="957"/>
      <c r="T100" s="843" t="s">
        <v>2229</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2230</v>
      </c>
      <c r="P101" s="957"/>
      <c r="Q101" s="957"/>
      <c r="R101" s="957"/>
      <c r="S101" s="957"/>
      <c r="T101" s="843" t="s">
        <v>2231</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2232</v>
      </c>
      <c r="D148" s="843" t="s">
        <v>1572</v>
      </c>
      <c r="E148" s="843" t="s">
        <v>1671</v>
      </c>
      <c r="F148" s="843" t="s">
        <v>2233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C51DC-D9D9-A0B3-B522-0.140EDF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ИМУП «ПОСЖИЛКОМСЕРВИС»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46388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658</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88</v>
      </c>
      <c r="M15" s="2209" t="s">
        <v>429</v>
      </c>
      <c r="N15" s="301"/>
      <c r="O15" s="2274" t="s">
        <v>2237</v>
      </c>
      <c r="P15" s="2275"/>
      <c r="Q15" s="2275"/>
      <c r="R15" s="2275"/>
      <c r="S15" s="2275"/>
      <c r="T15" s="2275"/>
      <c r="U15" s="2276"/>
      <c r="V15" s="2277" t="s">
        <v>431</v>
      </c>
      <c r="W15" s="2280" t="s">
        <v>1147</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413</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5BDD8-B654-BF0E-9116-0.75F66F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00D8C-4048-CD35-F5E1-0.F00E0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7362E-5E4C-A288-A836-0.276B5C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1018C-6486-045E-BADA-0.FB460F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22BE7-A334-EF37-93B8-0.1FD675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79718-4DAD-751F-946C-0.5A4BBCB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ИМУП «ПОСЖИЛКОМСЕРВИС»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88</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307</v>
      </c>
      <c r="F11" s="1011" t="str">
        <f>IF(region_name="","",region_name)</f>
        <v>Ненецкий автономный округ</v>
      </c>
      <c r="G11" s="1012" t="s">
        <v>308</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2983013920</v>
      </c>
      <c r="G14" s="1012" t="s">
        <v>312</v>
      </c>
      <c r="H14" s="475"/>
      <c r="J14" s="455">
        <v>0</v>
      </c>
    </row>
    <row customHeight="1" ht="22.5" hidden="1">
      <c r="A15" s="457"/>
      <c r="B15" s="502"/>
      <c r="C15" s="457"/>
      <c r="D15" s="1009" t="s">
        <v>313</v>
      </c>
      <c r="E15" s="1010" t="s">
        <v>314</v>
      </c>
      <c r="F15" s="1011" t="str">
        <f>IF(kpp="","",kpp)</f>
        <v>298301001</v>
      </c>
      <c r="G15" s="1012" t="s">
        <v>315</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90</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6BC7-48F5-A21F-BB0D-0.FC8C10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4B503-E276-7B21-E11B-0.442ABA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94CC-A84F-3EC7-BD23-0.05BFF73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E25FD-F86C-137B-7CE7-0.AB89E51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2009</v>
      </c>
      <c r="D5" s="2625" t="s">
        <v>2246</v>
      </c>
      <c r="E5" s="836"/>
    </row>
    <row s="1850" customFormat="1" customHeight="1" ht="11.25">
      <c r="A6" s="2626"/>
      <c r="B6" s="766" t="s">
        <v>1673</v>
      </c>
      <c r="C6" s="753"/>
      <c r="D6" s="764"/>
      <c r="E6" s="836"/>
    </row>
    <row customHeight="1" ht="11.25">
      <c r="A7" s="2627"/>
      <c r="B7" s="766" t="s">
        <v>1680</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0F09C-D08F-7C79-D99E-0.0E7CFE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0B6F-CF5E-94F7-DDEC-0.6CD8EA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DFE6F-D405-1D04-BF0A-0.E055DBA4}"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28</v>
      </c>
      <c r="H2" s="1850" t="s">
        <v>28</v>
      </c>
      <c r="I2" s="1850" t="s">
        <v>810</v>
      </c>
    </row>
    <row customHeight="1" ht="11.25">
      <c r="A3" s="1850" t="s">
        <v>2256</v>
      </c>
      <c r="B3" s="1850" t="s">
        <v>16</v>
      </c>
      <c r="C3" s="1850" t="s">
        <v>2261</v>
      </c>
      <c r="D3" s="1850" t="s">
        <v>2262</v>
      </c>
      <c r="E3" s="1850" t="s">
        <v>2263</v>
      </c>
      <c r="F3" s="1850" t="s">
        <v>52</v>
      </c>
      <c r="G3" s="1850" t="s">
        <v>28</v>
      </c>
      <c r="H3" s="1850" t="s">
        <v>28</v>
      </c>
      <c r="I3" s="1850" t="s">
        <v>810</v>
      </c>
    </row>
    <row customHeight="1" ht="11.25">
      <c r="A4" s="1850" t="s">
        <v>2256</v>
      </c>
      <c r="B4" s="1850" t="s">
        <v>16</v>
      </c>
      <c r="C4" s="1850" t="s">
        <v>2264</v>
      </c>
      <c r="D4" s="1850" t="s">
        <v>2265</v>
      </c>
      <c r="E4" s="1850" t="s">
        <v>2266</v>
      </c>
      <c r="F4" s="1850" t="s">
        <v>52</v>
      </c>
      <c r="G4" s="1850" t="s">
        <v>28</v>
      </c>
      <c r="H4" s="1850" t="s">
        <v>28</v>
      </c>
      <c r="I4" s="1850" t="s">
        <v>810</v>
      </c>
    </row>
    <row customHeight="1" ht="11.25">
      <c r="A5" s="1850" t="s">
        <v>2256</v>
      </c>
      <c r="B5" s="1850" t="s">
        <v>16</v>
      </c>
      <c r="C5" s="1850" t="s">
        <v>13</v>
      </c>
      <c r="D5" s="1850" t="s">
        <v>47</v>
      </c>
      <c r="E5" s="1850" t="s">
        <v>50</v>
      </c>
      <c r="F5" s="1850" t="s">
        <v>52</v>
      </c>
      <c r="G5" s="1850" t="s">
        <v>28</v>
      </c>
      <c r="H5" s="1850" t="s">
        <v>28</v>
      </c>
      <c r="I5" s="1850" t="s">
        <v>810</v>
      </c>
    </row>
    <row customHeight="1" ht="11.25">
      <c r="A6" s="1850" t="s">
        <v>2256</v>
      </c>
      <c r="B6" s="1850" t="s">
        <v>16</v>
      </c>
      <c r="C6" s="1850" t="s">
        <v>2267</v>
      </c>
      <c r="D6" s="1850" t="s">
        <v>2268</v>
      </c>
      <c r="E6" s="1850" t="s">
        <v>2269</v>
      </c>
      <c r="F6" s="1850" t="s">
        <v>52</v>
      </c>
      <c r="G6" s="1850" t="s">
        <v>28</v>
      </c>
      <c r="H6" s="1850" t="s">
        <v>28</v>
      </c>
      <c r="I6" s="1850" t="s">
        <v>810</v>
      </c>
    </row>
    <row customHeight="1" ht="11.25">
      <c r="A7" s="1850" t="s">
        <v>2256</v>
      </c>
      <c r="B7" s="1850" t="s">
        <v>16</v>
      </c>
      <c r="C7" s="1850" t="s">
        <v>2270</v>
      </c>
      <c r="D7" s="1850" t="s">
        <v>2271</v>
      </c>
      <c r="E7" s="1850" t="s">
        <v>2272</v>
      </c>
      <c r="F7" s="1850" t="s">
        <v>52</v>
      </c>
      <c r="G7" s="1850" t="s">
        <v>28</v>
      </c>
      <c r="H7" s="1850" t="s">
        <v>28</v>
      </c>
      <c r="I7" s="1850" t="s">
        <v>810</v>
      </c>
    </row>
    <row customHeight="1" ht="11.25">
      <c r="A8" s="1850" t="s">
        <v>2256</v>
      </c>
      <c r="B8" s="1850" t="s">
        <v>16</v>
      </c>
      <c r="C8" s="1850" t="s">
        <v>2273</v>
      </c>
      <c r="D8" s="1850" t="s">
        <v>2274</v>
      </c>
      <c r="E8" s="1850" t="s">
        <v>2275</v>
      </c>
      <c r="F8" s="1850" t="s">
        <v>52</v>
      </c>
      <c r="G8" s="1850" t="s">
        <v>28</v>
      </c>
      <c r="H8" s="1850" t="s">
        <v>28</v>
      </c>
      <c r="I8" s="1850" t="s">
        <v>810</v>
      </c>
    </row>
    <row customHeight="1" ht="11.25">
      <c r="A9" s="1850" t="s">
        <v>2256</v>
      </c>
      <c r="B9" s="1850" t="s">
        <v>16</v>
      </c>
      <c r="C9" s="1850" t="s">
        <v>2276</v>
      </c>
      <c r="D9" s="1850" t="s">
        <v>2277</v>
      </c>
      <c r="E9" s="1850" t="s">
        <v>2278</v>
      </c>
      <c r="F9" s="1850" t="s">
        <v>52</v>
      </c>
      <c r="G9" s="1850" t="s">
        <v>2279</v>
      </c>
      <c r="H9" s="1850" t="s">
        <v>28</v>
      </c>
      <c r="I9" s="1850" t="s">
        <v>810</v>
      </c>
    </row>
    <row customHeight="1" ht="11.25">
      <c r="A10" s="1850" t="s">
        <v>2256</v>
      </c>
      <c r="B10" s="1850" t="s">
        <v>16</v>
      </c>
      <c r="C10" s="1850" t="s">
        <v>2280</v>
      </c>
      <c r="D10" s="1850" t="s">
        <v>2281</v>
      </c>
      <c r="E10" s="1850" t="s">
        <v>2282</v>
      </c>
      <c r="F10" s="1850" t="s">
        <v>2283</v>
      </c>
      <c r="G10" s="1850" t="s">
        <v>28</v>
      </c>
      <c r="H10" s="1850" t="s">
        <v>28</v>
      </c>
      <c r="I10" s="1850" t="s">
        <v>810</v>
      </c>
    </row>
    <row customHeight="1" ht="11.25">
      <c r="A11" s="1850" t="s">
        <v>2256</v>
      </c>
      <c r="B11" s="1850" t="s">
        <v>16</v>
      </c>
      <c r="C11" s="1850" t="s">
        <v>2284</v>
      </c>
      <c r="D11" s="1850" t="s">
        <v>2285</v>
      </c>
      <c r="E11" s="1850" t="s">
        <v>2286</v>
      </c>
      <c r="F11" s="1850" t="s">
        <v>2287</v>
      </c>
      <c r="G11" s="1850" t="s">
        <v>28</v>
      </c>
      <c r="H11" s="1850" t="s">
        <v>28</v>
      </c>
      <c r="I11" s="1850" t="s">
        <v>810</v>
      </c>
    </row>
    <row customHeight="1" ht="11.25">
      <c r="A12" s="1850" t="s">
        <v>2256</v>
      </c>
      <c r="B12" s="1850" t="s">
        <v>16</v>
      </c>
      <c r="C12" s="1850" t="s">
        <v>2288</v>
      </c>
      <c r="D12" s="1850" t="s">
        <v>2289</v>
      </c>
      <c r="E12" s="1850" t="s">
        <v>2290</v>
      </c>
      <c r="F12" s="1850" t="s">
        <v>52</v>
      </c>
      <c r="G12" s="1850" t="s">
        <v>28</v>
      </c>
      <c r="H12" s="1850" t="s">
        <v>28</v>
      </c>
      <c r="I12" s="1850" t="s">
        <v>810</v>
      </c>
    </row>
    <row customHeight="1" ht="11.25">
      <c r="A13" s="1850" t="s">
        <v>2256</v>
      </c>
      <c r="B13" s="1850" t="s">
        <v>16</v>
      </c>
      <c r="C13" s="1850" t="s">
        <v>2291</v>
      </c>
      <c r="D13" s="1850" t="s">
        <v>2292</v>
      </c>
      <c r="E13" s="1850" t="s">
        <v>2259</v>
      </c>
      <c r="F13" s="1850" t="s">
        <v>2293</v>
      </c>
      <c r="G13" s="1850" t="s">
        <v>2294</v>
      </c>
      <c r="H13" s="1850" t="s">
        <v>28</v>
      </c>
      <c r="I13" s="1850" t="s">
        <v>810</v>
      </c>
    </row>
    <row customHeight="1" ht="11.25">
      <c r="A14" s="1850" t="s">
        <v>2256</v>
      </c>
      <c r="B14" s="1850" t="s">
        <v>16</v>
      </c>
      <c r="C14" s="1850" t="s">
        <v>28</v>
      </c>
      <c r="D14" s="1850" t="s">
        <v>2295</v>
      </c>
      <c r="E14" s="1850" t="s">
        <v>2296</v>
      </c>
      <c r="F14" s="1850" t="s">
        <v>52</v>
      </c>
      <c r="G14" s="1850" t="s">
        <v>28</v>
      </c>
      <c r="H14" s="1850" t="s">
        <v>28</v>
      </c>
      <c r="I14" s="1850" t="s">
        <v>810</v>
      </c>
    </row>
    <row customHeight="1" ht="11.25">
      <c r="A15" s="1850" t="s">
        <v>2256</v>
      </c>
      <c r="B15" s="1850" t="s">
        <v>16</v>
      </c>
      <c r="C15" s="1850" t="s">
        <v>2297</v>
      </c>
      <c r="D15" s="1850" t="s">
        <v>2298</v>
      </c>
      <c r="E15" s="1850" t="s">
        <v>2299</v>
      </c>
      <c r="F15" s="1850" t="s">
        <v>2300</v>
      </c>
      <c r="G15" s="1850" t="s">
        <v>28</v>
      </c>
      <c r="H15" s="1850" t="s">
        <v>28</v>
      </c>
      <c r="I15" s="1850" t="s">
        <v>810</v>
      </c>
    </row>
    <row customHeight="1" ht="11.25">
      <c r="A16" s="1850" t="s">
        <v>2256</v>
      </c>
      <c r="B16" s="1850" t="s">
        <v>16</v>
      </c>
      <c r="C16" s="1850" t="s">
        <v>2301</v>
      </c>
      <c r="D16" s="1850" t="s">
        <v>2302</v>
      </c>
      <c r="E16" s="1850" t="s">
        <v>2299</v>
      </c>
      <c r="F16" s="1850" t="s">
        <v>2303</v>
      </c>
      <c r="G16" s="1850" t="s">
        <v>2304</v>
      </c>
      <c r="H16" s="1850" t="s">
        <v>28</v>
      </c>
      <c r="I16" s="1850" t="s">
        <v>810</v>
      </c>
    </row>
    <row customHeight="1" ht="11.25">
      <c r="A17" s="1850" t="s">
        <v>2256</v>
      </c>
      <c r="B17" s="1850" t="s">
        <v>16</v>
      </c>
      <c r="C17" s="1850" t="s">
        <v>2257</v>
      </c>
      <c r="D17" s="1850" t="s">
        <v>2258</v>
      </c>
      <c r="E17" s="1850" t="s">
        <v>2259</v>
      </c>
      <c r="F17" s="1850" t="s">
        <v>2260</v>
      </c>
      <c r="G17" s="1850" t="s">
        <v>28</v>
      </c>
      <c r="H17" s="1850" t="s">
        <v>28</v>
      </c>
      <c r="I17" s="1850" t="s">
        <v>896</v>
      </c>
    </row>
    <row customHeight="1" ht="11.25">
      <c r="A18" s="1850" t="s">
        <v>2256</v>
      </c>
      <c r="B18" s="1850" t="s">
        <v>16</v>
      </c>
      <c r="C18" s="1850" t="s">
        <v>2261</v>
      </c>
      <c r="D18" s="1850" t="s">
        <v>2262</v>
      </c>
      <c r="E18" s="1850" t="s">
        <v>2263</v>
      </c>
      <c r="F18" s="1850" t="s">
        <v>52</v>
      </c>
      <c r="G18" s="1850" t="s">
        <v>28</v>
      </c>
      <c r="H18" s="1850" t="s">
        <v>28</v>
      </c>
      <c r="I18" s="1850" t="s">
        <v>896</v>
      </c>
    </row>
    <row customHeight="1" ht="11.25">
      <c r="A19" s="1850" t="s">
        <v>2256</v>
      </c>
      <c r="B19" s="1850" t="s">
        <v>16</v>
      </c>
      <c r="C19" s="1850" t="s">
        <v>2264</v>
      </c>
      <c r="D19" s="1850" t="s">
        <v>2265</v>
      </c>
      <c r="E19" s="1850" t="s">
        <v>2266</v>
      </c>
      <c r="F19" s="1850" t="s">
        <v>52</v>
      </c>
      <c r="G19" s="1850" t="s">
        <v>28</v>
      </c>
      <c r="H19" s="1850" t="s">
        <v>28</v>
      </c>
      <c r="I19" s="1850" t="s">
        <v>896</v>
      </c>
    </row>
    <row customHeight="1" ht="11.25">
      <c r="A20" s="1850" t="s">
        <v>2256</v>
      </c>
      <c r="B20" s="1850" t="s">
        <v>16</v>
      </c>
      <c r="C20" s="1850" t="s">
        <v>13</v>
      </c>
      <c r="D20" s="1850" t="s">
        <v>47</v>
      </c>
      <c r="E20" s="1850" t="s">
        <v>50</v>
      </c>
      <c r="F20" s="1850" t="s">
        <v>52</v>
      </c>
      <c r="G20" s="1850" t="s">
        <v>28</v>
      </c>
      <c r="H20" s="1850" t="s">
        <v>28</v>
      </c>
      <c r="I20" s="1850" t="s">
        <v>896</v>
      </c>
    </row>
    <row customHeight="1" ht="11.25">
      <c r="A21" s="1850" t="s">
        <v>2256</v>
      </c>
      <c r="B21" s="1850" t="s">
        <v>16</v>
      </c>
      <c r="C21" s="1850" t="s">
        <v>2267</v>
      </c>
      <c r="D21" s="1850" t="s">
        <v>2268</v>
      </c>
      <c r="E21" s="1850" t="s">
        <v>2269</v>
      </c>
      <c r="F21" s="1850" t="s">
        <v>52</v>
      </c>
      <c r="G21" s="1850" t="s">
        <v>28</v>
      </c>
      <c r="H21" s="1850" t="s">
        <v>28</v>
      </c>
      <c r="I21" s="1850" t="s">
        <v>896</v>
      </c>
    </row>
    <row customHeight="1" ht="11.25">
      <c r="A22" s="1850" t="s">
        <v>2256</v>
      </c>
      <c r="B22" s="1850" t="s">
        <v>16</v>
      </c>
      <c r="C22" s="1850" t="s">
        <v>2273</v>
      </c>
      <c r="D22" s="1850" t="s">
        <v>2274</v>
      </c>
      <c r="E22" s="1850" t="s">
        <v>2275</v>
      </c>
      <c r="F22" s="1850" t="s">
        <v>52</v>
      </c>
      <c r="G22" s="1850" t="s">
        <v>28</v>
      </c>
      <c r="H22" s="1850" t="s">
        <v>28</v>
      </c>
      <c r="I22" s="1850" t="s">
        <v>896</v>
      </c>
    </row>
    <row customHeight="1" ht="11.25">
      <c r="A23" s="1850" t="s">
        <v>2256</v>
      </c>
      <c r="B23" s="1850" t="s">
        <v>16</v>
      </c>
      <c r="C23" s="1850" t="s">
        <v>2276</v>
      </c>
      <c r="D23" s="1850" t="s">
        <v>2277</v>
      </c>
      <c r="E23" s="1850" t="s">
        <v>2278</v>
      </c>
      <c r="F23" s="1850" t="s">
        <v>52</v>
      </c>
      <c r="G23" s="1850" t="s">
        <v>2279</v>
      </c>
      <c r="H23" s="1850" t="s">
        <v>28</v>
      </c>
      <c r="I23" s="1850" t="s">
        <v>896</v>
      </c>
    </row>
    <row customHeight="1" ht="11.25">
      <c r="A24" s="1850" t="s">
        <v>2256</v>
      </c>
      <c r="B24" s="1850" t="s">
        <v>16</v>
      </c>
      <c r="C24" s="1850" t="s">
        <v>2280</v>
      </c>
      <c r="D24" s="1850" t="s">
        <v>2281</v>
      </c>
      <c r="E24" s="1850" t="s">
        <v>2282</v>
      </c>
      <c r="F24" s="1850" t="s">
        <v>2283</v>
      </c>
      <c r="G24" s="1850" t="s">
        <v>28</v>
      </c>
      <c r="H24" s="1850" t="s">
        <v>28</v>
      </c>
      <c r="I24" s="1850" t="s">
        <v>896</v>
      </c>
    </row>
    <row customHeight="1" ht="11.25">
      <c r="A25" s="1850" t="s">
        <v>2256</v>
      </c>
      <c r="B25" s="1850" t="s">
        <v>16</v>
      </c>
      <c r="C25" s="1850" t="s">
        <v>2291</v>
      </c>
      <c r="D25" s="1850" t="s">
        <v>2292</v>
      </c>
      <c r="E25" s="1850" t="s">
        <v>2259</v>
      </c>
      <c r="F25" s="1850" t="s">
        <v>2293</v>
      </c>
      <c r="G25" s="1850" t="s">
        <v>2294</v>
      </c>
      <c r="H25" s="1850" t="s">
        <v>28</v>
      </c>
      <c r="I25" s="1850" t="s">
        <v>896</v>
      </c>
    </row>
    <row customHeight="1" ht="11.25">
      <c r="A26" s="1850" t="s">
        <v>2256</v>
      </c>
      <c r="B26" s="1850" t="s">
        <v>16</v>
      </c>
      <c r="C26" s="1850" t="s">
        <v>28</v>
      </c>
      <c r="D26" s="1850" t="s">
        <v>2295</v>
      </c>
      <c r="E26" s="1850" t="s">
        <v>2296</v>
      </c>
      <c r="F26" s="1850" t="s">
        <v>52</v>
      </c>
      <c r="G26" s="1850" t="s">
        <v>28</v>
      </c>
      <c r="H26" s="1850" t="s">
        <v>28</v>
      </c>
      <c r="I26" s="1850" t="s">
        <v>896</v>
      </c>
    </row>
    <row customHeight="1" ht="11.25">
      <c r="A27" s="1850" t="s">
        <v>2256</v>
      </c>
      <c r="B27" s="1850" t="s">
        <v>16</v>
      </c>
      <c r="C27" s="1850" t="s">
        <v>2301</v>
      </c>
      <c r="D27" s="1850" t="s">
        <v>2302</v>
      </c>
      <c r="E27" s="1850" t="s">
        <v>2299</v>
      </c>
      <c r="F27" s="1850" t="s">
        <v>2303</v>
      </c>
      <c r="G27" s="1850" t="s">
        <v>2304</v>
      </c>
      <c r="H27" s="1850" t="s">
        <v>28</v>
      </c>
      <c r="I27" s="1850" t="s">
        <v>896</v>
      </c>
    </row>
    <row customHeight="1" ht="11.25">
      <c r="A28" s="1850" t="s">
        <v>2256</v>
      </c>
      <c r="B28" s="1850" t="s">
        <v>16</v>
      </c>
      <c r="C28" s="1850" t="s">
        <v>2257</v>
      </c>
      <c r="D28" s="1850" t="s">
        <v>2258</v>
      </c>
      <c r="E28" s="1850" t="s">
        <v>2259</v>
      </c>
      <c r="F28" s="1850" t="s">
        <v>2260</v>
      </c>
      <c r="G28" s="1850" t="s">
        <v>28</v>
      </c>
      <c r="H28" s="1850" t="s">
        <v>28</v>
      </c>
      <c r="I28" s="1850" t="s">
        <v>856</v>
      </c>
    </row>
    <row customHeight="1" ht="11.25">
      <c r="A29" s="1850" t="s">
        <v>2256</v>
      </c>
      <c r="B29" s="1850" t="s">
        <v>16</v>
      </c>
      <c r="C29" s="1850" t="s">
        <v>2264</v>
      </c>
      <c r="D29" s="1850" t="s">
        <v>2265</v>
      </c>
      <c r="E29" s="1850" t="s">
        <v>2266</v>
      </c>
      <c r="F29" s="1850" t="s">
        <v>52</v>
      </c>
      <c r="G29" s="1850" t="s">
        <v>28</v>
      </c>
      <c r="H29" s="1850" t="s">
        <v>28</v>
      </c>
      <c r="I29" s="1850" t="s">
        <v>856</v>
      </c>
    </row>
    <row customHeight="1" ht="11.25">
      <c r="A30" s="1850" t="s">
        <v>2256</v>
      </c>
      <c r="B30" s="1850" t="s">
        <v>16</v>
      </c>
      <c r="C30" s="1850" t="s">
        <v>13</v>
      </c>
      <c r="D30" s="1850" t="s">
        <v>47</v>
      </c>
      <c r="E30" s="1850" t="s">
        <v>50</v>
      </c>
      <c r="F30" s="1850" t="s">
        <v>52</v>
      </c>
      <c r="G30" s="1850" t="s">
        <v>28</v>
      </c>
      <c r="H30" s="1850" t="s">
        <v>28</v>
      </c>
      <c r="I30" s="1850" t="s">
        <v>856</v>
      </c>
    </row>
    <row customHeight="1" ht="11.25">
      <c r="A31" s="1850" t="s">
        <v>2256</v>
      </c>
      <c r="B31" s="1850" t="s">
        <v>16</v>
      </c>
      <c r="C31" s="1850" t="s">
        <v>2305</v>
      </c>
      <c r="D31" s="1850" t="s">
        <v>2306</v>
      </c>
      <c r="E31" s="1850" t="s">
        <v>2307</v>
      </c>
      <c r="F31" s="1850" t="s">
        <v>52</v>
      </c>
      <c r="G31" s="1850" t="s">
        <v>28</v>
      </c>
      <c r="H31" s="1850" t="s">
        <v>28</v>
      </c>
      <c r="I31" s="1850" t="s">
        <v>856</v>
      </c>
    </row>
    <row customHeight="1" ht="11.25">
      <c r="A32" s="1850" t="s">
        <v>2256</v>
      </c>
      <c r="B32" s="1850" t="s">
        <v>16</v>
      </c>
      <c r="C32" s="1850" t="s">
        <v>2308</v>
      </c>
      <c r="D32" s="1850" t="s">
        <v>2309</v>
      </c>
      <c r="E32" s="1850" t="s">
        <v>2310</v>
      </c>
      <c r="F32" s="1850" t="s">
        <v>52</v>
      </c>
      <c r="G32" s="1850" t="s">
        <v>2311</v>
      </c>
      <c r="H32" s="1850" t="s">
        <v>28</v>
      </c>
      <c r="I32" s="1850" t="s">
        <v>856</v>
      </c>
    </row>
    <row customHeight="1" ht="11.25">
      <c r="A33" s="1850" t="s">
        <v>2256</v>
      </c>
      <c r="B33" s="1850" t="s">
        <v>16</v>
      </c>
      <c r="C33" s="1850" t="s">
        <v>2312</v>
      </c>
      <c r="D33" s="1850" t="s">
        <v>2313</v>
      </c>
      <c r="E33" s="1850" t="s">
        <v>2314</v>
      </c>
      <c r="F33" s="1850" t="s">
        <v>52</v>
      </c>
      <c r="G33" s="1850" t="s">
        <v>28</v>
      </c>
      <c r="H33" s="1850" t="s">
        <v>28</v>
      </c>
      <c r="I33" s="1850" t="s">
        <v>856</v>
      </c>
    </row>
    <row customHeight="1" ht="11.25">
      <c r="A34" s="1850" t="s">
        <v>2256</v>
      </c>
      <c r="B34" s="1850" t="s">
        <v>16</v>
      </c>
      <c r="C34" s="1850" t="s">
        <v>2315</v>
      </c>
      <c r="D34" s="1850" t="s">
        <v>2316</v>
      </c>
      <c r="E34" s="1850" t="s">
        <v>2317</v>
      </c>
      <c r="F34" s="1850" t="s">
        <v>52</v>
      </c>
      <c r="G34" s="1850" t="s">
        <v>2318</v>
      </c>
      <c r="H34" s="1850" t="s">
        <v>28</v>
      </c>
      <c r="I34" s="1850" t="s">
        <v>856</v>
      </c>
    </row>
    <row customHeight="1" ht="11.25">
      <c r="A35" s="1850" t="s">
        <v>2256</v>
      </c>
      <c r="B35" s="1850" t="s">
        <v>16</v>
      </c>
      <c r="C35" s="1850" t="s">
        <v>2267</v>
      </c>
      <c r="D35" s="1850" t="s">
        <v>2268</v>
      </c>
      <c r="E35" s="1850" t="s">
        <v>2269</v>
      </c>
      <c r="F35" s="1850" t="s">
        <v>52</v>
      </c>
      <c r="G35" s="1850" t="s">
        <v>28</v>
      </c>
      <c r="H35" s="1850" t="s">
        <v>28</v>
      </c>
      <c r="I35" s="1850" t="s">
        <v>856</v>
      </c>
    </row>
    <row customHeight="1" ht="11.25">
      <c r="A36" s="1850" t="s">
        <v>2256</v>
      </c>
      <c r="B36" s="1850" t="s">
        <v>16</v>
      </c>
      <c r="C36" s="1850" t="s">
        <v>2270</v>
      </c>
      <c r="D36" s="1850" t="s">
        <v>2271</v>
      </c>
      <c r="E36" s="1850" t="s">
        <v>2272</v>
      </c>
      <c r="F36" s="1850" t="s">
        <v>52</v>
      </c>
      <c r="G36" s="1850" t="s">
        <v>28</v>
      </c>
      <c r="H36" s="1850" t="s">
        <v>28</v>
      </c>
      <c r="I36" s="1850" t="s">
        <v>856</v>
      </c>
    </row>
    <row customHeight="1" ht="11.25">
      <c r="A37" s="1850" t="s">
        <v>2256</v>
      </c>
      <c r="B37" s="1850" t="s">
        <v>16</v>
      </c>
      <c r="C37" s="1850" t="s">
        <v>2273</v>
      </c>
      <c r="D37" s="1850" t="s">
        <v>2274</v>
      </c>
      <c r="E37" s="1850" t="s">
        <v>2275</v>
      </c>
      <c r="F37" s="1850" t="s">
        <v>52</v>
      </c>
      <c r="G37" s="1850" t="s">
        <v>28</v>
      </c>
      <c r="H37" s="1850" t="s">
        <v>28</v>
      </c>
      <c r="I37" s="1850" t="s">
        <v>856</v>
      </c>
    </row>
    <row customHeight="1" ht="11.25">
      <c r="A38" s="1850" t="s">
        <v>2256</v>
      </c>
      <c r="B38" s="1850" t="s">
        <v>16</v>
      </c>
      <c r="C38" s="1850" t="s">
        <v>2280</v>
      </c>
      <c r="D38" s="1850" t="s">
        <v>2281</v>
      </c>
      <c r="E38" s="1850" t="s">
        <v>2282</v>
      </c>
      <c r="F38" s="1850" t="s">
        <v>2283</v>
      </c>
      <c r="G38" s="1850" t="s">
        <v>28</v>
      </c>
      <c r="H38" s="1850" t="s">
        <v>28</v>
      </c>
      <c r="I38" s="1850" t="s">
        <v>856</v>
      </c>
    </row>
    <row customHeight="1" ht="11.25">
      <c r="A39" s="1850" t="s">
        <v>2256</v>
      </c>
      <c r="B39" s="1850" t="s">
        <v>16</v>
      </c>
      <c r="C39" s="1850" t="s">
        <v>2288</v>
      </c>
      <c r="D39" s="1850" t="s">
        <v>2289</v>
      </c>
      <c r="E39" s="1850" t="s">
        <v>2290</v>
      </c>
      <c r="F39" s="1850" t="s">
        <v>52</v>
      </c>
      <c r="G39" s="1850" t="s">
        <v>28</v>
      </c>
      <c r="H39" s="1850" t="s">
        <v>28</v>
      </c>
      <c r="I39" s="1850" t="s">
        <v>856</v>
      </c>
    </row>
    <row customHeight="1" ht="11.25">
      <c r="A40" s="1850" t="s">
        <v>2256</v>
      </c>
      <c r="B40" s="1850" t="s">
        <v>16</v>
      </c>
      <c r="C40" s="1850" t="s">
        <v>2291</v>
      </c>
      <c r="D40" s="1850" t="s">
        <v>2292</v>
      </c>
      <c r="E40" s="1850" t="s">
        <v>2259</v>
      </c>
      <c r="F40" s="1850" t="s">
        <v>2293</v>
      </c>
      <c r="G40" s="1850" t="s">
        <v>2294</v>
      </c>
      <c r="H40" s="1850" t="s">
        <v>28</v>
      </c>
      <c r="I40" s="1850" t="s">
        <v>856</v>
      </c>
    </row>
    <row customHeight="1" ht="11.25">
      <c r="A41" s="1850" t="s">
        <v>2256</v>
      </c>
      <c r="B41" s="1850" t="s">
        <v>16</v>
      </c>
      <c r="C41" s="1850" t="s">
        <v>28</v>
      </c>
      <c r="D41" s="1850" t="s">
        <v>2295</v>
      </c>
      <c r="E41" s="1850" t="s">
        <v>2296</v>
      </c>
      <c r="F41" s="1850" t="s">
        <v>52</v>
      </c>
      <c r="G41" s="1850" t="s">
        <v>28</v>
      </c>
      <c r="H41" s="1850" t="s">
        <v>28</v>
      </c>
      <c r="I41" s="1850" t="s">
        <v>856</v>
      </c>
    </row>
    <row customHeight="1" ht="11.25">
      <c r="A42" s="1850" t="s">
        <v>2256</v>
      </c>
      <c r="B42" s="1850" t="s">
        <v>16</v>
      </c>
      <c r="C42" s="1850" t="s">
        <v>2297</v>
      </c>
      <c r="D42" s="1850" t="s">
        <v>2298</v>
      </c>
      <c r="E42" s="1850" t="s">
        <v>2299</v>
      </c>
      <c r="F42" s="1850" t="s">
        <v>2300</v>
      </c>
      <c r="G42" s="1850" t="s">
        <v>28</v>
      </c>
      <c r="H42" s="1850" t="s">
        <v>28</v>
      </c>
      <c r="I42" s="1850" t="s">
        <v>856</v>
      </c>
    </row>
    <row customHeight="1" ht="11.25">
      <c r="A43" s="1850" t="s">
        <v>2256</v>
      </c>
      <c r="B43" s="1850" t="s">
        <v>16</v>
      </c>
      <c r="C43" s="1850" t="s">
        <v>2301</v>
      </c>
      <c r="D43" s="1850" t="s">
        <v>2302</v>
      </c>
      <c r="E43" s="1850" t="s">
        <v>2299</v>
      </c>
      <c r="F43" s="1850" t="s">
        <v>2303</v>
      </c>
      <c r="G43" s="1850" t="s">
        <v>2304</v>
      </c>
      <c r="H43" s="1850" t="s">
        <v>28</v>
      </c>
      <c r="I43" s="1850" t="s">
        <v>856</v>
      </c>
    </row>
    <row customHeight="1" ht="11.25">
      <c r="A44" s="1850" t="s">
        <v>2256</v>
      </c>
      <c r="B44" s="1850" t="s">
        <v>16</v>
      </c>
      <c r="C44" s="1850" t="s">
        <v>2257</v>
      </c>
      <c r="D44" s="1850" t="s">
        <v>2258</v>
      </c>
      <c r="E44" s="1850" t="s">
        <v>2259</v>
      </c>
      <c r="F44" s="1850" t="s">
        <v>2260</v>
      </c>
      <c r="G44" s="1850" t="s">
        <v>28</v>
      </c>
      <c r="H44" s="1850" t="s">
        <v>28</v>
      </c>
      <c r="I44" s="1850" t="s">
        <v>909</v>
      </c>
    </row>
    <row customHeight="1" ht="11.25">
      <c r="A45" s="1850" t="s">
        <v>2256</v>
      </c>
      <c r="B45" s="1850" t="s">
        <v>16</v>
      </c>
      <c r="C45" s="1850" t="s">
        <v>2315</v>
      </c>
      <c r="D45" s="1850" t="s">
        <v>2316</v>
      </c>
      <c r="E45" s="1850" t="s">
        <v>2317</v>
      </c>
      <c r="F45" s="1850" t="s">
        <v>52</v>
      </c>
      <c r="G45" s="1850" t="s">
        <v>2318</v>
      </c>
      <c r="H45" s="1850" t="s">
        <v>28</v>
      </c>
      <c r="I45" s="1850" t="s">
        <v>909</v>
      </c>
    </row>
    <row customHeight="1" ht="11.25">
      <c r="A46" s="1850" t="s">
        <v>2256</v>
      </c>
      <c r="B46" s="1850" t="s">
        <v>16</v>
      </c>
      <c r="C46" s="1850" t="s">
        <v>2267</v>
      </c>
      <c r="D46" s="1850" t="s">
        <v>2268</v>
      </c>
      <c r="E46" s="1850" t="s">
        <v>2269</v>
      </c>
      <c r="F46" s="1850" t="s">
        <v>52</v>
      </c>
      <c r="G46" s="1850" t="s">
        <v>28</v>
      </c>
      <c r="H46" s="1850" t="s">
        <v>28</v>
      </c>
      <c r="I46" s="1850" t="s">
        <v>909</v>
      </c>
    </row>
    <row customHeight="1" ht="11.25">
      <c r="A47" s="1850" t="s">
        <v>2256</v>
      </c>
      <c r="B47" s="1850" t="s">
        <v>16</v>
      </c>
      <c r="C47" s="1850" t="s">
        <v>2273</v>
      </c>
      <c r="D47" s="1850" t="s">
        <v>2274</v>
      </c>
      <c r="E47" s="1850" t="s">
        <v>2275</v>
      </c>
      <c r="F47" s="1850" t="s">
        <v>52</v>
      </c>
      <c r="G47" s="1850" t="s">
        <v>28</v>
      </c>
      <c r="H47" s="1850" t="s">
        <v>28</v>
      </c>
      <c r="I47" s="1850" t="s">
        <v>909</v>
      </c>
    </row>
    <row customHeight="1" ht="11.25">
      <c r="A48" s="1850" t="s">
        <v>2256</v>
      </c>
      <c r="B48" s="1850" t="s">
        <v>16</v>
      </c>
      <c r="C48" s="1850" t="s">
        <v>2280</v>
      </c>
      <c r="D48" s="1850" t="s">
        <v>2281</v>
      </c>
      <c r="E48" s="1850" t="s">
        <v>2282</v>
      </c>
      <c r="F48" s="1850" t="s">
        <v>2283</v>
      </c>
      <c r="G48" s="1850" t="s">
        <v>28</v>
      </c>
      <c r="H48" s="1850" t="s">
        <v>28</v>
      </c>
      <c r="I48" s="1850" t="s">
        <v>909</v>
      </c>
    </row>
    <row customHeight="1" ht="11.25">
      <c r="A49" s="1850" t="s">
        <v>2256</v>
      </c>
      <c r="B49" s="1850" t="s">
        <v>16</v>
      </c>
      <c r="C49" s="1850" t="s">
        <v>2291</v>
      </c>
      <c r="D49" s="1850" t="s">
        <v>2292</v>
      </c>
      <c r="E49" s="1850" t="s">
        <v>2259</v>
      </c>
      <c r="F49" s="1850" t="s">
        <v>2293</v>
      </c>
      <c r="G49" s="1850" t="s">
        <v>2294</v>
      </c>
      <c r="H49" s="1850" t="s">
        <v>28</v>
      </c>
      <c r="I49" s="1850" t="s">
        <v>909</v>
      </c>
    </row>
    <row customHeight="1" ht="11.25">
      <c r="A50" s="1850" t="s">
        <v>2256</v>
      </c>
      <c r="B50" s="1850" t="s">
        <v>16</v>
      </c>
      <c r="C50" s="1850" t="s">
        <v>28</v>
      </c>
      <c r="D50" s="1850" t="s">
        <v>2295</v>
      </c>
      <c r="E50" s="1850" t="s">
        <v>2296</v>
      </c>
      <c r="F50" s="1850" t="s">
        <v>52</v>
      </c>
      <c r="G50" s="1850" t="s">
        <v>28</v>
      </c>
      <c r="H50" s="1850" t="s">
        <v>28</v>
      </c>
      <c r="I50" s="1850" t="s">
        <v>909</v>
      </c>
    </row>
    <row customHeight="1" ht="11.25">
      <c r="A51" s="1850" t="s">
        <v>2256</v>
      </c>
      <c r="B51" s="1850" t="s">
        <v>16</v>
      </c>
      <c r="C51" s="1850" t="s">
        <v>2319</v>
      </c>
      <c r="D51" s="1850" t="s">
        <v>2320</v>
      </c>
      <c r="E51" s="1850" t="s">
        <v>2321</v>
      </c>
      <c r="F51" s="1850" t="s">
        <v>2322</v>
      </c>
      <c r="G51" s="1850" t="s">
        <v>28</v>
      </c>
      <c r="H51" s="1850" t="s">
        <v>28</v>
      </c>
      <c r="I51" s="1850" t="s">
        <v>1627</v>
      </c>
    </row>
    <row customHeight="1" ht="11.25">
      <c r="A52" s="1850" t="s">
        <v>2256</v>
      </c>
      <c r="B52" s="1850" t="s">
        <v>16</v>
      </c>
      <c r="C52" s="1850" t="s">
        <v>2323</v>
      </c>
      <c r="D52" s="1850" t="s">
        <v>2324</v>
      </c>
      <c r="E52" s="1850" t="s">
        <v>2325</v>
      </c>
      <c r="F52" s="1850" t="s">
        <v>578</v>
      </c>
      <c r="G52" s="1850" t="s">
        <v>2326</v>
      </c>
      <c r="H52" s="1850" t="s">
        <v>28</v>
      </c>
      <c r="I52" s="1850" t="s">
        <v>1627</v>
      </c>
    </row>
    <row customHeight="1" ht="11.25">
      <c r="A53" s="1850" t="s">
        <v>2256</v>
      </c>
      <c r="B53" s="1850" t="s">
        <v>16</v>
      </c>
      <c r="C53" s="1850" t="s">
        <v>2267</v>
      </c>
      <c r="D53" s="1850" t="s">
        <v>2268</v>
      </c>
      <c r="E53" s="1850" t="s">
        <v>2269</v>
      </c>
      <c r="F53" s="1850" t="s">
        <v>52</v>
      </c>
      <c r="G53" s="1850" t="s">
        <v>28</v>
      </c>
      <c r="H53" s="1850" t="s">
        <v>28</v>
      </c>
      <c r="I53" s="1850" t="s">
        <v>1627</v>
      </c>
    </row>
    <row customHeight="1" ht="11.25">
      <c r="A54" s="1850" t="s">
        <v>2256</v>
      </c>
      <c r="B54" s="1850" t="s">
        <v>16</v>
      </c>
      <c r="C54" s="1850" t="s">
        <v>2327</v>
      </c>
      <c r="D54" s="1850" t="s">
        <v>2328</v>
      </c>
      <c r="E54" s="1850" t="s">
        <v>2329</v>
      </c>
      <c r="F54" s="1850" t="s">
        <v>52</v>
      </c>
      <c r="G54" s="1850" t="s">
        <v>2330</v>
      </c>
      <c r="H54" s="1850" t="s">
        <v>28</v>
      </c>
      <c r="I54" s="1850" t="s">
        <v>1627</v>
      </c>
    </row>
    <row customHeight="1" ht="11.25">
      <c r="A55" s="1850" t="s">
        <v>2256</v>
      </c>
      <c r="B55" s="1850" t="s">
        <v>16</v>
      </c>
      <c r="C55" s="1850" t="s">
        <v>2331</v>
      </c>
      <c r="D55" s="1850" t="s">
        <v>2332</v>
      </c>
      <c r="E55" s="1850" t="s">
        <v>2333</v>
      </c>
      <c r="F55" s="1850" t="s">
        <v>52</v>
      </c>
      <c r="G55" s="1850" t="s">
        <v>28</v>
      </c>
      <c r="H55" s="1850" t="s">
        <v>28</v>
      </c>
      <c r="I55" s="1850" t="s">
        <v>1627</v>
      </c>
    </row>
    <row customHeight="1" ht="11.25">
      <c r="A56" s="1850" t="s">
        <v>2256</v>
      </c>
      <c r="B56" s="1850" t="s">
        <v>16</v>
      </c>
      <c r="C56" s="1850" t="s">
        <v>28</v>
      </c>
      <c r="D56" s="1850" t="s">
        <v>2295</v>
      </c>
      <c r="E56" s="1850" t="s">
        <v>2296</v>
      </c>
      <c r="F56" s="1850" t="s">
        <v>52</v>
      </c>
      <c r="G56" s="1850" t="s">
        <v>28</v>
      </c>
      <c r="H56" s="1850" t="s">
        <v>28</v>
      </c>
      <c r="I56" s="1850"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1D384-C2A9-F8AB-E1F4-0.84FB68C5}"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3" t="s">
        <v>2334</v>
      </c>
      <c r="B1" s="64" t="s">
        <v>2335</v>
      </c>
      <c r="C1" s="64" t="s">
        <v>2336</v>
      </c>
      <c r="D1" s="64" t="s">
        <v>2337</v>
      </c>
      <c r="E1" s="0" t="s">
        <v>2338</v>
      </c>
      <c r="F1" s="0" t="s">
        <v>2339</v>
      </c>
      <c r="G1" s="0" t="s">
        <v>2340</v>
      </c>
    </row>
    <row customHeight="1" ht="11.25">
      <c r="A2" s="373" t="s">
        <v>16</v>
      </c>
      <c r="B2" s="0" t="s">
        <v>100</v>
      </c>
      <c r="C2" s="0" t="s">
        <v>2341</v>
      </c>
      <c r="D2" s="0" t="s">
        <v>100</v>
      </c>
      <c r="E2" s="0" t="s">
        <v>2341</v>
      </c>
      <c r="F2" s="0" t="s">
        <v>2342</v>
      </c>
      <c r="G2" s="0" t="s">
        <v>110</v>
      </c>
    </row>
    <row customHeight="1" ht="11.25">
      <c r="A3" s="373" t="s">
        <v>16</v>
      </c>
      <c r="B3" s="0" t="s">
        <v>100</v>
      </c>
      <c r="C3" s="0" t="s">
        <v>2341</v>
      </c>
      <c r="D3" s="0" t="s">
        <v>2343</v>
      </c>
      <c r="E3" s="0" t="s">
        <v>2344</v>
      </c>
      <c r="F3" s="0" t="s">
        <v>2345</v>
      </c>
      <c r="G3" s="0" t="s">
        <v>111</v>
      </c>
    </row>
    <row customHeight="1" ht="11.25">
      <c r="A4" s="373" t="s">
        <v>16</v>
      </c>
      <c r="B4" s="0" t="s">
        <v>100</v>
      </c>
      <c r="C4" s="0" t="s">
        <v>2341</v>
      </c>
      <c r="D4" s="0" t="s">
        <v>2346</v>
      </c>
      <c r="E4" s="0" t="s">
        <v>2347</v>
      </c>
      <c r="F4" s="0" t="s">
        <v>2345</v>
      </c>
      <c r="G4" s="0" t="s">
        <v>90</v>
      </c>
    </row>
    <row customHeight="1" ht="11.25">
      <c r="A5" s="373" t="s">
        <v>16</v>
      </c>
      <c r="B5" s="0" t="s">
        <v>100</v>
      </c>
      <c r="C5" s="0" t="s">
        <v>2341</v>
      </c>
      <c r="D5" s="0" t="s">
        <v>2348</v>
      </c>
      <c r="E5" s="0" t="s">
        <v>2349</v>
      </c>
      <c r="F5" s="0" t="s">
        <v>2345</v>
      </c>
      <c r="G5" s="0" t="s">
        <v>91</v>
      </c>
    </row>
    <row customHeight="1" ht="11.25">
      <c r="A6" s="373" t="s">
        <v>16</v>
      </c>
      <c r="B6" s="0" t="s">
        <v>100</v>
      </c>
      <c r="C6" s="0" t="s">
        <v>2341</v>
      </c>
      <c r="D6" s="0" t="s">
        <v>2350</v>
      </c>
      <c r="E6" s="0" t="s">
        <v>2351</v>
      </c>
      <c r="F6" s="0" t="s">
        <v>2345</v>
      </c>
      <c r="G6" s="0" t="s">
        <v>112</v>
      </c>
    </row>
    <row customHeight="1" ht="11.25">
      <c r="A7" s="373" t="s">
        <v>16</v>
      </c>
      <c r="B7" s="0" t="s">
        <v>100</v>
      </c>
      <c r="C7" s="0" t="s">
        <v>2341</v>
      </c>
      <c r="D7" s="0" t="s">
        <v>2352</v>
      </c>
      <c r="E7" s="0" t="s">
        <v>2353</v>
      </c>
      <c r="F7" s="0" t="s">
        <v>2345</v>
      </c>
      <c r="G7" s="0" t="s">
        <v>92</v>
      </c>
    </row>
    <row customHeight="1" ht="11.25">
      <c r="A8" s="373" t="s">
        <v>16</v>
      </c>
      <c r="B8" s="0" t="s">
        <v>100</v>
      </c>
      <c r="C8" s="0" t="s">
        <v>2341</v>
      </c>
      <c r="D8" s="0" t="s">
        <v>2354</v>
      </c>
      <c r="E8" s="0" t="s">
        <v>2355</v>
      </c>
      <c r="F8" s="0" t="s">
        <v>2345</v>
      </c>
      <c r="G8" s="0" t="s">
        <v>93</v>
      </c>
    </row>
    <row customHeight="1" ht="11.25">
      <c r="A9" s="373" t="s">
        <v>16</v>
      </c>
      <c r="B9" s="0" t="s">
        <v>100</v>
      </c>
      <c r="C9" s="0" t="s">
        <v>2341</v>
      </c>
      <c r="D9" s="0" t="s">
        <v>2356</v>
      </c>
      <c r="E9" s="0" t="s">
        <v>2357</v>
      </c>
      <c r="F9" s="0" t="s">
        <v>2345</v>
      </c>
      <c r="G9" s="0" t="s">
        <v>113</v>
      </c>
    </row>
    <row customHeight="1" ht="11.25">
      <c r="A10" s="373" t="s">
        <v>16</v>
      </c>
      <c r="B10" s="0" t="s">
        <v>100</v>
      </c>
      <c r="C10" s="0" t="s">
        <v>2341</v>
      </c>
      <c r="D10" s="0" t="s">
        <v>2358</v>
      </c>
      <c r="E10" s="0" t="s">
        <v>2359</v>
      </c>
      <c r="F10" s="0" t="s">
        <v>2360</v>
      </c>
      <c r="G10" s="0" t="s">
        <v>149</v>
      </c>
    </row>
    <row customHeight="1" ht="11.25">
      <c r="A11" s="373" t="s">
        <v>16</v>
      </c>
      <c r="B11" s="0" t="s">
        <v>100</v>
      </c>
      <c r="C11" s="0" t="s">
        <v>2341</v>
      </c>
      <c r="D11" s="0" t="s">
        <v>2361</v>
      </c>
      <c r="E11" s="0" t="s">
        <v>2362</v>
      </c>
      <c r="F11" s="0" t="s">
        <v>2345</v>
      </c>
      <c r="G11" s="0" t="s">
        <v>150</v>
      </c>
    </row>
    <row customHeight="1" ht="11.25">
      <c r="A12" s="373" t="s">
        <v>16</v>
      </c>
      <c r="B12" s="0" t="s">
        <v>100</v>
      </c>
      <c r="C12" s="0" t="s">
        <v>2341</v>
      </c>
      <c r="D12" s="0" t="s">
        <v>2363</v>
      </c>
      <c r="E12" s="0" t="s">
        <v>2364</v>
      </c>
      <c r="F12" s="0" t="s">
        <v>2345</v>
      </c>
      <c r="G12" s="0" t="s">
        <v>151</v>
      </c>
    </row>
    <row customHeight="1" ht="11.25">
      <c r="A13" s="373" t="s">
        <v>16</v>
      </c>
      <c r="B13" s="0" t="s">
        <v>100</v>
      </c>
      <c r="C13" s="0" t="s">
        <v>2341</v>
      </c>
      <c r="D13" s="0" t="s">
        <v>2365</v>
      </c>
      <c r="E13" s="0" t="s">
        <v>2366</v>
      </c>
      <c r="F13" s="0" t="s">
        <v>2345</v>
      </c>
      <c r="G13" s="0" t="s">
        <v>152</v>
      </c>
    </row>
    <row customHeight="1" ht="11.25">
      <c r="A14" s="373" t="s">
        <v>16</v>
      </c>
      <c r="B14" s="0" t="s">
        <v>100</v>
      </c>
      <c r="C14" s="0" t="s">
        <v>2341</v>
      </c>
      <c r="D14" s="0" t="s">
        <v>2367</v>
      </c>
      <c r="E14" s="0" t="s">
        <v>2368</v>
      </c>
      <c r="F14" s="0" t="s">
        <v>2345</v>
      </c>
      <c r="G14" s="0" t="s">
        <v>153</v>
      </c>
    </row>
    <row customHeight="1" ht="11.25">
      <c r="A15" s="373" t="s">
        <v>16</v>
      </c>
      <c r="B15" s="0" t="s">
        <v>100</v>
      </c>
      <c r="C15" s="0" t="s">
        <v>2341</v>
      </c>
      <c r="D15" s="0" t="s">
        <v>2369</v>
      </c>
      <c r="E15" s="0" t="s">
        <v>2370</v>
      </c>
      <c r="F15" s="0" t="s">
        <v>2345</v>
      </c>
      <c r="G15" s="0" t="s">
        <v>154</v>
      </c>
    </row>
    <row customHeight="1" ht="11.25">
      <c r="A16" s="373" t="s">
        <v>16</v>
      </c>
      <c r="B16" s="0" t="s">
        <v>100</v>
      </c>
      <c r="C16" s="0" t="s">
        <v>2341</v>
      </c>
      <c r="D16" s="0" t="s">
        <v>101</v>
      </c>
      <c r="E16" s="0" t="s">
        <v>102</v>
      </c>
      <c r="F16" s="0" t="s">
        <v>2371</v>
      </c>
      <c r="G16" s="0" t="s">
        <v>99</v>
      </c>
    </row>
    <row customHeight="1" ht="11.25">
      <c r="A17" s="373" t="s">
        <v>16</v>
      </c>
      <c r="B17" s="0" t="s">
        <v>100</v>
      </c>
      <c r="C17" s="0" t="s">
        <v>2341</v>
      </c>
      <c r="D17" s="0" t="s">
        <v>2372</v>
      </c>
      <c r="E17" s="0" t="s">
        <v>2373</v>
      </c>
      <c r="F17" s="0" t="s">
        <v>2345</v>
      </c>
      <c r="G17" s="0" t="s">
        <v>1478</v>
      </c>
    </row>
    <row customHeight="1" ht="11.25">
      <c r="A18" s="373" t="s">
        <v>16</v>
      </c>
      <c r="B18" s="0" t="s">
        <v>100</v>
      </c>
      <c r="C18" s="0" t="s">
        <v>2341</v>
      </c>
      <c r="D18" s="0" t="s">
        <v>2374</v>
      </c>
      <c r="E18" s="0" t="s">
        <v>2375</v>
      </c>
      <c r="F18" s="0" t="s">
        <v>2345</v>
      </c>
      <c r="G18" s="0" t="s">
        <v>1490</v>
      </c>
    </row>
    <row customHeight="1" ht="11.25">
      <c r="A19" s="373" t="s">
        <v>16</v>
      </c>
      <c r="B19" s="0" t="s">
        <v>100</v>
      </c>
      <c r="C19" s="0" t="s">
        <v>2341</v>
      </c>
      <c r="D19" s="0" t="s">
        <v>2376</v>
      </c>
      <c r="E19" s="0" t="s">
        <v>2377</v>
      </c>
      <c r="F19" s="0" t="s">
        <v>2345</v>
      </c>
      <c r="G19" s="0" t="s">
        <v>1504</v>
      </c>
    </row>
    <row customHeight="1" ht="11.25">
      <c r="A20" s="373" t="s">
        <v>16</v>
      </c>
      <c r="B20" s="0" t="s">
        <v>100</v>
      </c>
      <c r="C20" s="0" t="s">
        <v>2341</v>
      </c>
      <c r="D20" s="0" t="s">
        <v>2378</v>
      </c>
      <c r="E20" s="0" t="s">
        <v>2379</v>
      </c>
      <c r="F20" s="0" t="s">
        <v>2345</v>
      </c>
      <c r="G20" s="0" t="s">
        <v>1516</v>
      </c>
    </row>
    <row customHeight="1" ht="11.25">
      <c r="A21" s="373" t="s">
        <v>16</v>
      </c>
      <c r="B21" s="0" t="s">
        <v>100</v>
      </c>
      <c r="C21" s="0" t="s">
        <v>2341</v>
      </c>
      <c r="D21" s="0" t="s">
        <v>2380</v>
      </c>
      <c r="E21" s="0" t="s">
        <v>2381</v>
      </c>
      <c r="F21" s="0" t="s">
        <v>2345</v>
      </c>
      <c r="G21" s="0" t="s">
        <v>1525</v>
      </c>
    </row>
    <row customHeight="1" ht="11.25">
      <c r="A22" s="373" t="s">
        <v>16</v>
      </c>
      <c r="B22" s="0" t="s">
        <v>100</v>
      </c>
      <c r="C22" s="0" t="s">
        <v>2341</v>
      </c>
      <c r="D22" s="0" t="s">
        <v>2382</v>
      </c>
      <c r="E22" s="0" t="s">
        <v>2383</v>
      </c>
      <c r="F22" s="0" t="s">
        <v>2345</v>
      </c>
      <c r="G22" s="0" t="s">
        <v>1541</v>
      </c>
    </row>
    <row customHeight="1" ht="11.25">
      <c r="A23" s="373" t="s">
        <v>16</v>
      </c>
      <c r="B23" s="0" t="s">
        <v>2384</v>
      </c>
      <c r="C23" s="0" t="s">
        <v>2385</v>
      </c>
      <c r="D23" s="0" t="s">
        <v>2384</v>
      </c>
      <c r="E23" s="0" t="s">
        <v>2385</v>
      </c>
      <c r="F23" s="0" t="s">
        <v>2386</v>
      </c>
      <c r="G23" s="0" t="s">
        <v>1548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74415-6EF5-4EF5-BDF2-0.AF403EA2}"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2387</v>
      </c>
      <c r="B1" s="835" t="s">
        <v>2388</v>
      </c>
      <c r="C1" s="1159" t="s">
        <v>2389</v>
      </c>
      <c r="D1" s="835" t="s">
        <v>2390</v>
      </c>
      <c r="E1" s="835" t="s">
        <v>2391</v>
      </c>
      <c r="F1" s="1159" t="s">
        <v>2392</v>
      </c>
      <c r="G1" s="1159" t="s">
        <v>2393</v>
      </c>
      <c r="H1" s="1159" t="s">
        <v>2394</v>
      </c>
      <c r="I1" s="1159" t="s">
        <v>2395</v>
      </c>
    </row>
    <row customHeight="1" ht="11.25">
      <c r="A2" s="1691" t="s">
        <v>110</v>
      </c>
      <c r="B2" s="1691" t="s">
        <v>2396</v>
      </c>
      <c r="C2" s="1691" t="s">
        <v>28</v>
      </c>
      <c r="D2" s="1691" t="s">
        <v>2397</v>
      </c>
      <c r="E2" s="1691" t="s">
        <v>2398</v>
      </c>
      <c r="F2" s="1691" t="s">
        <v>28</v>
      </c>
      <c r="G2" s="1691" t="s">
        <v>28</v>
      </c>
      <c r="H2" s="1691" t="s">
        <v>28</v>
      </c>
      <c r="I2" s="1691" t="s">
        <v>28</v>
      </c>
    </row>
    <row customHeight="1" ht="11.25">
      <c r="A3" s="1691" t="s">
        <v>111</v>
      </c>
      <c r="B3" s="1691" t="s">
        <v>2399</v>
      </c>
      <c r="C3" s="1691" t="s">
        <v>28</v>
      </c>
      <c r="D3" s="1691" t="s">
        <v>2400</v>
      </c>
      <c r="E3" s="1691" t="s">
        <v>2398</v>
      </c>
      <c r="F3" s="1691" t="s">
        <v>28</v>
      </c>
      <c r="G3" s="1691" t="s">
        <v>28</v>
      </c>
      <c r="H3" s="1691" t="s">
        <v>28</v>
      </c>
      <c r="I3" s="1691" t="s">
        <v>28</v>
      </c>
    </row>
    <row customHeight="1" ht="11.25">
      <c r="A4" s="1691" t="s">
        <v>90</v>
      </c>
      <c r="B4" s="1691" t="s">
        <v>2401</v>
      </c>
      <c r="C4" s="1691" t="s">
        <v>28</v>
      </c>
      <c r="D4" s="1691" t="s">
        <v>2402</v>
      </c>
      <c r="E4" s="1691" t="s">
        <v>2403</v>
      </c>
      <c r="F4" s="1691" t="s">
        <v>28</v>
      </c>
      <c r="G4" s="1691" t="s">
        <v>28</v>
      </c>
      <c r="H4" s="1691" t="s">
        <v>28</v>
      </c>
      <c r="I4" s="1691" t="s">
        <v>28</v>
      </c>
    </row>
    <row customHeight="1" ht="11.25">
      <c r="A5" s="1691" t="s">
        <v>91</v>
      </c>
      <c r="B5" s="1691" t="s">
        <v>2404</v>
      </c>
      <c r="C5" s="1691" t="s">
        <v>28</v>
      </c>
      <c r="D5" s="1691" t="s">
        <v>2405</v>
      </c>
      <c r="E5" s="1691" t="s">
        <v>2398</v>
      </c>
      <c r="F5" s="1691" t="s">
        <v>28</v>
      </c>
      <c r="G5" s="1691" t="s">
        <v>28</v>
      </c>
      <c r="H5" s="1691" t="s">
        <v>28</v>
      </c>
      <c r="I5" s="1691" t="s">
        <v>28</v>
      </c>
    </row>
    <row customHeight="1" ht="11.25">
      <c r="A6" s="1691" t="s">
        <v>112</v>
      </c>
      <c r="B6" s="1691" t="s">
        <v>2406</v>
      </c>
      <c r="C6" s="1691" t="s">
        <v>28</v>
      </c>
      <c r="D6" s="1691" t="s">
        <v>2407</v>
      </c>
      <c r="E6" s="1691" t="s">
        <v>2398</v>
      </c>
      <c r="F6" s="1691" t="s">
        <v>28</v>
      </c>
      <c r="G6" s="1691" t="s">
        <v>28</v>
      </c>
      <c r="H6" s="1691" t="s">
        <v>28</v>
      </c>
      <c r="I6" s="1691" t="s">
        <v>28</v>
      </c>
    </row>
    <row customHeight="1" ht="11.25">
      <c r="A7" s="1691" t="s">
        <v>92</v>
      </c>
      <c r="B7" s="1691" t="s">
        <v>2408</v>
      </c>
      <c r="C7" s="1691" t="s">
        <v>28</v>
      </c>
      <c r="D7" s="1691" t="s">
        <v>2409</v>
      </c>
      <c r="E7" s="1691" t="s">
        <v>2410</v>
      </c>
      <c r="F7" s="1691" t="s">
        <v>28</v>
      </c>
      <c r="G7" s="1691" t="s">
        <v>28</v>
      </c>
      <c r="H7" s="1691" t="s">
        <v>28</v>
      </c>
      <c r="I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78CB1-6D76-2BD2-96D9-0.A9086E9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71DE7-5A75-4648-D945-0.2558C36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ИМУП «ПОСЖИЛКОМСЕРВИС»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88</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3E7F1-847A-A54E-FAE1-0.0676FDC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2411</v>
      </c>
    </row>
    <row customHeight="1" ht="11.25">
      <c r="A2" s="183" t="s">
        <v>98</v>
      </c>
      <c r="B2" s="183" t="s">
        <v>2412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E8D94-0DD6-C7D1-7874-0.38EBFF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2413</v>
      </c>
      <c r="B1" s="835" t="s">
        <v>2414</v>
      </c>
    </row>
    <row customHeight="1" ht="11.25">
      <c r="A2" s="835">
        <v>4213775</v>
      </c>
      <c r="B2" s="835" t="s">
        <v>1232</v>
      </c>
    </row>
    <row customHeight="1" ht="11.25">
      <c r="A3" s="835">
        <v>4213784</v>
      </c>
      <c r="B3" s="835" t="s">
        <v>1265</v>
      </c>
    </row>
    <row customHeight="1" ht="11.25">
      <c r="A4" s="835">
        <v>4213781</v>
      </c>
      <c r="B4" s="835" t="s">
        <v>1258</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1398</v>
      </c>
    </row>
    <row customHeight="1" ht="11.25">
      <c r="A10" s="835">
        <v>4213783</v>
      </c>
      <c r="B10" s="835" t="s">
        <v>1413</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5AC1E-ACC9-2054-ABB6-0.CF04A98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2413</v>
      </c>
      <c r="B1" s="835" t="s">
        <v>2415</v>
      </c>
    </row>
    <row customHeight="1" ht="11.25">
      <c r="A2" s="835" t="s">
        <v>2416</v>
      </c>
      <c r="B2" s="835" t="s">
        <v>1512</v>
      </c>
    </row>
    <row customHeight="1" ht="11.25">
      <c r="A3" s="835" t="s">
        <v>2417</v>
      </c>
      <c r="B3" s="835" t="s">
        <v>1522</v>
      </c>
    </row>
    <row customHeight="1" ht="11.25">
      <c r="A4" s="835" t="s">
        <v>2418</v>
      </c>
      <c r="B4" s="835"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2D804-4F14-5D68-A43B-0.836C2039}"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3" t="s">
        <v>2334</v>
      </c>
      <c r="B1" s="373" t="s">
        <v>2335</v>
      </c>
      <c r="C1" s="373" t="s">
        <v>2336</v>
      </c>
      <c r="D1" s="373" t="s">
        <v>2337</v>
      </c>
      <c r="E1" s="0" t="s">
        <v>2338</v>
      </c>
      <c r="F1" s="0" t="s">
        <v>2339</v>
      </c>
      <c r="G1" s="0" t="s">
        <v>2340</v>
      </c>
    </row>
    <row customHeight="1" ht="11.25">
      <c r="A2" s="0" t="s">
        <v>16</v>
      </c>
      <c r="B2" s="0" t="s">
        <v>100</v>
      </c>
      <c r="C2" s="0" t="s">
        <v>2341</v>
      </c>
      <c r="D2" s="0" t="s">
        <v>100</v>
      </c>
      <c r="E2" s="0" t="s">
        <v>2341</v>
      </c>
      <c r="F2" s="0" t="s">
        <v>2342</v>
      </c>
      <c r="G2" s="0" t="s">
        <v>110</v>
      </c>
    </row>
    <row customHeight="1" ht="11.25">
      <c r="A3" s="0" t="s">
        <v>16</v>
      </c>
      <c r="B3" s="0" t="s">
        <v>100</v>
      </c>
      <c r="C3" s="0" t="s">
        <v>2341</v>
      </c>
      <c r="D3" s="0" t="s">
        <v>2343</v>
      </c>
      <c r="E3" s="0" t="s">
        <v>2344</v>
      </c>
      <c r="F3" s="0" t="s">
        <v>2345</v>
      </c>
      <c r="G3" s="0" t="s">
        <v>111</v>
      </c>
    </row>
    <row customHeight="1" ht="11.25">
      <c r="A4" s="0" t="s">
        <v>16</v>
      </c>
      <c r="B4" s="0" t="s">
        <v>100</v>
      </c>
      <c r="C4" s="0" t="s">
        <v>2341</v>
      </c>
      <c r="D4" s="0" t="s">
        <v>2346</v>
      </c>
      <c r="E4" s="0" t="s">
        <v>2347</v>
      </c>
      <c r="F4" s="0" t="s">
        <v>2345</v>
      </c>
      <c r="G4" s="0" t="s">
        <v>90</v>
      </c>
    </row>
    <row customHeight="1" ht="11.25">
      <c r="A5" s="0" t="s">
        <v>16</v>
      </c>
      <c r="B5" s="0" t="s">
        <v>100</v>
      </c>
      <c r="C5" s="0" t="s">
        <v>2341</v>
      </c>
      <c r="D5" s="0" t="s">
        <v>2348</v>
      </c>
      <c r="E5" s="0" t="s">
        <v>2349</v>
      </c>
      <c r="F5" s="0" t="s">
        <v>2345</v>
      </c>
      <c r="G5" s="0" t="s">
        <v>91</v>
      </c>
    </row>
    <row customHeight="1" ht="11.25">
      <c r="A6" s="0" t="s">
        <v>16</v>
      </c>
      <c r="B6" s="0" t="s">
        <v>100</v>
      </c>
      <c r="C6" s="0" t="s">
        <v>2341</v>
      </c>
      <c r="D6" s="0" t="s">
        <v>2350</v>
      </c>
      <c r="E6" s="0" t="s">
        <v>2351</v>
      </c>
      <c r="F6" s="0" t="s">
        <v>2345</v>
      </c>
      <c r="G6" s="0" t="s">
        <v>112</v>
      </c>
    </row>
    <row customHeight="1" ht="11.25">
      <c r="A7" s="0" t="s">
        <v>16</v>
      </c>
      <c r="B7" s="0" t="s">
        <v>100</v>
      </c>
      <c r="C7" s="0" t="s">
        <v>2341</v>
      </c>
      <c r="D7" s="0" t="s">
        <v>2352</v>
      </c>
      <c r="E7" s="0" t="s">
        <v>2353</v>
      </c>
      <c r="F7" s="0" t="s">
        <v>2345</v>
      </c>
      <c r="G7" s="0" t="s">
        <v>92</v>
      </c>
    </row>
    <row customHeight="1" ht="11.25">
      <c r="A8" s="0" t="s">
        <v>16</v>
      </c>
      <c r="B8" s="0" t="s">
        <v>100</v>
      </c>
      <c r="C8" s="0" t="s">
        <v>2341</v>
      </c>
      <c r="D8" s="0" t="s">
        <v>2354</v>
      </c>
      <c r="E8" s="0" t="s">
        <v>2355</v>
      </c>
      <c r="F8" s="0" t="s">
        <v>2345</v>
      </c>
      <c r="G8" s="0" t="s">
        <v>93</v>
      </c>
    </row>
    <row customHeight="1" ht="11.25">
      <c r="A9" s="0" t="s">
        <v>16</v>
      </c>
      <c r="B9" s="0" t="s">
        <v>100</v>
      </c>
      <c r="C9" s="0" t="s">
        <v>2341</v>
      </c>
      <c r="D9" s="0" t="s">
        <v>2356</v>
      </c>
      <c r="E9" s="0" t="s">
        <v>2357</v>
      </c>
      <c r="F9" s="0" t="s">
        <v>2345</v>
      </c>
      <c r="G9" s="0" t="s">
        <v>113</v>
      </c>
    </row>
    <row customHeight="1" ht="11.25">
      <c r="A10" s="0" t="s">
        <v>16</v>
      </c>
      <c r="B10" s="0" t="s">
        <v>100</v>
      </c>
      <c r="C10" s="0" t="s">
        <v>2341</v>
      </c>
      <c r="D10" s="0" t="s">
        <v>2358</v>
      </c>
      <c r="E10" s="0" t="s">
        <v>2359</v>
      </c>
      <c r="F10" s="0" t="s">
        <v>2360</v>
      </c>
      <c r="G10" s="0" t="s">
        <v>149</v>
      </c>
    </row>
    <row customHeight="1" ht="11.25">
      <c r="A11" s="0" t="s">
        <v>16</v>
      </c>
      <c r="B11" s="0" t="s">
        <v>100</v>
      </c>
      <c r="C11" s="0" t="s">
        <v>2341</v>
      </c>
      <c r="D11" s="0" t="s">
        <v>2361</v>
      </c>
      <c r="E11" s="0" t="s">
        <v>2362</v>
      </c>
      <c r="F11" s="0" t="s">
        <v>2345</v>
      </c>
      <c r="G11" s="0" t="s">
        <v>150</v>
      </c>
    </row>
    <row customHeight="1" ht="11.25">
      <c r="A12" s="0" t="s">
        <v>16</v>
      </c>
      <c r="B12" s="0" t="s">
        <v>100</v>
      </c>
      <c r="C12" s="0" t="s">
        <v>2341</v>
      </c>
      <c r="D12" s="0" t="s">
        <v>2363</v>
      </c>
      <c r="E12" s="0" t="s">
        <v>2364</v>
      </c>
      <c r="F12" s="0" t="s">
        <v>2345</v>
      </c>
      <c r="G12" s="0" t="s">
        <v>151</v>
      </c>
    </row>
    <row customHeight="1" ht="11.25">
      <c r="A13" s="0" t="s">
        <v>16</v>
      </c>
      <c r="B13" s="0" t="s">
        <v>100</v>
      </c>
      <c r="C13" s="0" t="s">
        <v>2341</v>
      </c>
      <c r="D13" s="0" t="s">
        <v>2365</v>
      </c>
      <c r="E13" s="0" t="s">
        <v>2366</v>
      </c>
      <c r="F13" s="0" t="s">
        <v>2345</v>
      </c>
      <c r="G13" s="0" t="s">
        <v>152</v>
      </c>
    </row>
    <row customHeight="1" ht="11.25">
      <c r="A14" s="0" t="s">
        <v>16</v>
      </c>
      <c r="B14" s="0" t="s">
        <v>100</v>
      </c>
      <c r="C14" s="0" t="s">
        <v>2341</v>
      </c>
      <c r="D14" s="0" t="s">
        <v>2367</v>
      </c>
      <c r="E14" s="0" t="s">
        <v>2368</v>
      </c>
      <c r="F14" s="0" t="s">
        <v>2345</v>
      </c>
      <c r="G14" s="0" t="s">
        <v>153</v>
      </c>
    </row>
    <row customHeight="1" ht="11.25">
      <c r="A15" s="0" t="s">
        <v>16</v>
      </c>
      <c r="B15" s="0" t="s">
        <v>100</v>
      </c>
      <c r="C15" s="0" t="s">
        <v>2341</v>
      </c>
      <c r="D15" s="0" t="s">
        <v>2369</v>
      </c>
      <c r="E15" s="0" t="s">
        <v>2370</v>
      </c>
      <c r="F15" s="0" t="s">
        <v>2345</v>
      </c>
      <c r="G15" s="0" t="s">
        <v>154</v>
      </c>
    </row>
    <row customHeight="1" ht="11.25">
      <c r="A16" s="0" t="s">
        <v>16</v>
      </c>
      <c r="B16" s="0" t="s">
        <v>100</v>
      </c>
      <c r="C16" s="0" t="s">
        <v>2341</v>
      </c>
      <c r="D16" s="0" t="s">
        <v>101</v>
      </c>
      <c r="E16" s="0" t="s">
        <v>102</v>
      </c>
      <c r="F16" s="0" t="s">
        <v>2371</v>
      </c>
      <c r="G16" s="0" t="s">
        <v>99</v>
      </c>
    </row>
    <row customHeight="1" ht="11.25">
      <c r="A17" s="0" t="s">
        <v>16</v>
      </c>
      <c r="B17" s="0" t="s">
        <v>100</v>
      </c>
      <c r="C17" s="0" t="s">
        <v>2341</v>
      </c>
      <c r="D17" s="0" t="s">
        <v>2372</v>
      </c>
      <c r="E17" s="0" t="s">
        <v>2373</v>
      </c>
      <c r="F17" s="0" t="s">
        <v>2345</v>
      </c>
      <c r="G17" s="0" t="s">
        <v>1478</v>
      </c>
    </row>
    <row customHeight="1" ht="11.25">
      <c r="A18" s="0" t="s">
        <v>16</v>
      </c>
      <c r="B18" s="0" t="s">
        <v>100</v>
      </c>
      <c r="C18" s="0" t="s">
        <v>2341</v>
      </c>
      <c r="D18" s="0" t="s">
        <v>2374</v>
      </c>
      <c r="E18" s="0" t="s">
        <v>2375</v>
      </c>
      <c r="F18" s="0" t="s">
        <v>2345</v>
      </c>
      <c r="G18" s="0" t="s">
        <v>1490</v>
      </c>
    </row>
    <row customHeight="1" ht="11.25">
      <c r="A19" s="0" t="s">
        <v>16</v>
      </c>
      <c r="B19" s="0" t="s">
        <v>100</v>
      </c>
      <c r="C19" s="0" t="s">
        <v>2341</v>
      </c>
      <c r="D19" s="0" t="s">
        <v>2376</v>
      </c>
      <c r="E19" s="0" t="s">
        <v>2377</v>
      </c>
      <c r="F19" s="0" t="s">
        <v>2345</v>
      </c>
      <c r="G19" s="0" t="s">
        <v>1504</v>
      </c>
    </row>
    <row customHeight="1" ht="11.25">
      <c r="A20" s="0" t="s">
        <v>16</v>
      </c>
      <c r="B20" s="0" t="s">
        <v>100</v>
      </c>
      <c r="C20" s="0" t="s">
        <v>2341</v>
      </c>
      <c r="D20" s="0" t="s">
        <v>2378</v>
      </c>
      <c r="E20" s="0" t="s">
        <v>2379</v>
      </c>
      <c r="F20" s="0" t="s">
        <v>2345</v>
      </c>
      <c r="G20" s="0" t="s">
        <v>1516</v>
      </c>
    </row>
    <row customHeight="1" ht="11.25">
      <c r="A21" s="0" t="s">
        <v>16</v>
      </c>
      <c r="B21" s="0" t="s">
        <v>100</v>
      </c>
      <c r="C21" s="0" t="s">
        <v>2341</v>
      </c>
      <c r="D21" s="0" t="s">
        <v>2380</v>
      </c>
      <c r="E21" s="0" t="s">
        <v>2381</v>
      </c>
      <c r="F21" s="0" t="s">
        <v>2345</v>
      </c>
      <c r="G21" s="0" t="s">
        <v>1525</v>
      </c>
    </row>
    <row customHeight="1" ht="11.25">
      <c r="A22" s="0" t="s">
        <v>16</v>
      </c>
      <c r="B22" s="0" t="s">
        <v>100</v>
      </c>
      <c r="C22" s="0" t="s">
        <v>2341</v>
      </c>
      <c r="D22" s="0" t="s">
        <v>2382</v>
      </c>
      <c r="E22" s="0" t="s">
        <v>2383</v>
      </c>
      <c r="F22" s="0" t="s">
        <v>2345</v>
      </c>
      <c r="G22" s="0" t="s">
        <v>1541</v>
      </c>
    </row>
    <row customHeight="1" ht="11.25">
      <c r="A23" s="0" t="s">
        <v>16</v>
      </c>
      <c r="B23" s="0" t="s">
        <v>2384</v>
      </c>
      <c r="C23" s="0" t="s">
        <v>2385</v>
      </c>
      <c r="D23" s="0" t="s">
        <v>2384</v>
      </c>
      <c r="E23" s="0" t="s">
        <v>2385</v>
      </c>
      <c r="F23" s="0" t="s">
        <v>2386</v>
      </c>
      <c r="G23" s="0"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355EB-31FD-F4AB-A0B6-0.CA0143F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2419</v>
      </c>
      <c r="B1" s="835" t="s">
        <v>2420</v>
      </c>
      <c r="C1" s="835" t="s">
        <v>1176</v>
      </c>
    </row>
    <row customHeight="1" ht="11.25">
      <c r="A2" s="835">
        <v>4189678</v>
      </c>
      <c r="B2" s="835" t="s">
        <v>2421</v>
      </c>
      <c r="C2" s="835" t="s">
        <v>2422</v>
      </c>
    </row>
    <row customHeight="1" ht="11.25">
      <c r="A3" s="835">
        <v>4190415</v>
      </c>
      <c r="B3" s="835" t="s">
        <v>2423</v>
      </c>
      <c r="C3" s="835" t="s">
        <v>2422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15753-CD74-A2CE-2291-0.C9BAD7C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2424</v>
      </c>
      <c r="B1" s="163" t="s">
        <v>2425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4CE0F-BEFE-81F5-2337-0.9CAB2C0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2426</v>
      </c>
      <c r="B1" s="0" t="b">
        <v>1</v>
      </c>
    </row>
    <row customHeight="1" ht="11.25">
      <c r="A2" s="0" t="s">
        <v>2427</v>
      </c>
      <c r="B2" s="0" t="b">
        <v>0</v>
      </c>
    </row>
    <row customHeight="1" ht="11.25">
      <c r="A3" s="0" t="s">
        <v>2428</v>
      </c>
      <c r="B3" s="0" t="b">
        <v>0</v>
      </c>
    </row>
    <row customHeight="1" ht="11.25">
      <c r="A4" s="0" t="s">
        <v>2429</v>
      </c>
      <c r="B4" s="0" t="b">
        <v>0</v>
      </c>
    </row>
    <row customHeight="1" ht="11.25">
      <c r="A5" s="0" t="s">
        <v>2430</v>
      </c>
      <c r="B5" s="0" t="b">
        <v>0</v>
      </c>
    </row>
    <row customHeight="1" ht="11.25">
      <c r="A6" s="0" t="s">
        <v>2431</v>
      </c>
      <c r="B6" s="0" t="b">
        <v>1</v>
      </c>
    </row>
    <row customHeight="1" ht="11.25">
      <c r="A7" s="0" t="s">
        <v>2432</v>
      </c>
      <c r="B7" s="0" t="b">
        <v>0</v>
      </c>
    </row>
    <row customHeight="1" ht="11.25">
      <c r="A8" s="0" t="s">
        <v>2433</v>
      </c>
      <c r="B8" s="0" t="b">
        <v>0</v>
      </c>
    </row>
    <row customHeight="1" ht="11.25">
      <c r="A9" s="0" t="s">
        <v>2434</v>
      </c>
      <c r="B9" s="0" t="b">
        <v>0</v>
      </c>
    </row>
    <row customHeight="1" ht="11.25">
      <c r="A10" s="0" t="s">
        <v>2435</v>
      </c>
      <c r="B10" s="0" t="b">
        <v>0</v>
      </c>
    </row>
    <row customHeight="1" ht="11.25">
      <c r="A11" s="0" t="s">
        <v>2436</v>
      </c>
      <c r="B11" s="0" t="b">
        <v>0</v>
      </c>
    </row>
    <row customHeight="1" ht="11.25">
      <c r="A12" s="0" t="s">
        <v>2437</v>
      </c>
      <c r="B12" s="0" t="b">
        <v>0</v>
      </c>
    </row>
    <row customHeight="1" ht="11.25">
      <c r="A13" s="0" t="s">
        <v>2438</v>
      </c>
      <c r="B13" s="0" t="b">
        <v>0</v>
      </c>
    </row>
    <row customHeight="1" ht="11.25">
      <c r="A14" s="0" t="s">
        <v>2439</v>
      </c>
      <c r="B14" s="0" t="b">
        <v>1</v>
      </c>
    </row>
    <row customHeight="1" ht="11.25">
      <c r="A15" s="0" t="s">
        <v>2440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98EFF-2528-CAC1-33A1-0.AD9FD2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DE141-58E8-F922-334F-0.7EC8399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2441</v>
      </c>
      <c r="B1" s="67" t="s">
        <v>2442</v>
      </c>
    </row>
    <row customHeight="1" ht="11.25">
      <c r="A2" s="64" t="s">
        <v>2443</v>
      </c>
      <c r="B2" s="64" t="s">
        <v>2444</v>
      </c>
    </row>
    <row customHeight="1" ht="11.25">
      <c r="A3" s="64" t="s">
        <v>2445</v>
      </c>
      <c r="B3" s="64" t="s">
        <v>2446</v>
      </c>
    </row>
    <row customHeight="1" ht="11.25">
      <c r="A4" s="64" t="s">
        <v>2447</v>
      </c>
      <c r="B4" s="64" t="s">
        <v>2448</v>
      </c>
    </row>
    <row customHeight="1" ht="11.25">
      <c r="A5" s="64" t="s">
        <v>2449</v>
      </c>
      <c r="B5" s="64" t="s">
        <v>2450</v>
      </c>
    </row>
    <row customHeight="1" ht="11.25">
      <c r="A6" s="64" t="s">
        <v>2451</v>
      </c>
      <c r="B6" s="64" t="s">
        <v>2452</v>
      </c>
    </row>
    <row customHeight="1" ht="11.25">
      <c r="A7" s="64" t="s">
        <v>2453</v>
      </c>
      <c r="B7" s="64" t="s">
        <v>2454</v>
      </c>
    </row>
    <row customHeight="1" ht="11.25">
      <c r="A8" s="64" t="s">
        <v>2455</v>
      </c>
      <c r="B8" s="64" t="s">
        <v>2456</v>
      </c>
    </row>
    <row customHeight="1" ht="11.25">
      <c r="A9" s="64" t="s">
        <v>2457</v>
      </c>
      <c r="B9" s="64" t="s">
        <v>2458</v>
      </c>
    </row>
    <row customHeight="1" ht="11.25">
      <c r="A10" s="64" t="s">
        <v>2459</v>
      </c>
      <c r="B10" s="64" t="s">
        <v>2460</v>
      </c>
    </row>
    <row customHeight="1" ht="11.25">
      <c r="A11" s="64" t="s">
        <v>2461</v>
      </c>
      <c r="B11" s="64" t="s">
        <v>2462</v>
      </c>
    </row>
    <row customHeight="1" ht="11.25">
      <c r="A12" s="64" t="s">
        <v>2463</v>
      </c>
      <c r="B12" s="64" t="s">
        <v>2464</v>
      </c>
    </row>
    <row customHeight="1" ht="11.25">
      <c r="A13" s="64" t="s">
        <v>2465</v>
      </c>
      <c r="B13" s="64" t="s">
        <v>2466</v>
      </c>
    </row>
    <row customHeight="1" ht="11.25">
      <c r="A14" s="64" t="s">
        <v>2467</v>
      </c>
      <c r="B14" s="64" t="s">
        <v>2468</v>
      </c>
    </row>
    <row customHeight="1" ht="11.25">
      <c r="A15" s="64" t="s">
        <v>2469</v>
      </c>
      <c r="B15" s="64" t="s">
        <v>2470</v>
      </c>
    </row>
    <row customHeight="1" ht="11.25">
      <c r="A16" s="64" t="s">
        <v>2471</v>
      </c>
      <c r="B16" s="64" t="s">
        <v>2472</v>
      </c>
    </row>
    <row customHeight="1" ht="11.25">
      <c r="A17" s="64" t="s">
        <v>2473</v>
      </c>
      <c r="B17" s="64" t="s">
        <v>2474</v>
      </c>
    </row>
    <row customHeight="1" ht="11.25">
      <c r="A18" s="64" t="s">
        <v>2475</v>
      </c>
      <c r="B18" s="64" t="s">
        <v>2476</v>
      </c>
    </row>
    <row customHeight="1" ht="11.25">
      <c r="A19" s="64" t="s">
        <v>2477</v>
      </c>
      <c r="B19" s="64" t="s">
        <v>2478</v>
      </c>
    </row>
    <row customHeight="1" ht="11.25">
      <c r="A20" s="64" t="s">
        <v>2479</v>
      </c>
      <c r="B20" s="64" t="s">
        <v>2480</v>
      </c>
    </row>
    <row customHeight="1" ht="11.25">
      <c r="A21" s="64" t="s">
        <v>2481</v>
      </c>
      <c r="B21" s="64" t="s">
        <v>2482</v>
      </c>
    </row>
    <row customHeight="1" ht="11.25">
      <c r="A22" s="64" t="s">
        <v>2483</v>
      </c>
      <c r="B22" s="64" t="s">
        <v>2484</v>
      </c>
    </row>
    <row customHeight="1" ht="11.25">
      <c r="A23" s="64" t="s">
        <v>2485</v>
      </c>
      <c r="B23" s="64" t="s">
        <v>2486</v>
      </c>
    </row>
    <row customHeight="1" ht="11.25">
      <c r="A24" s="64" t="s">
        <v>2487</v>
      </c>
      <c r="B24" s="64" t="s">
        <v>2488</v>
      </c>
    </row>
    <row customHeight="1" ht="11.25">
      <c r="A25" s="64" t="s">
        <v>2489</v>
      </c>
      <c r="B25" s="64" t="s">
        <v>2490</v>
      </c>
    </row>
    <row customHeight="1" ht="11.25">
      <c r="A26" s="64" t="s">
        <v>2491</v>
      </c>
      <c r="B26" s="64" t="s">
        <v>2492</v>
      </c>
    </row>
    <row customHeight="1" ht="11.25">
      <c r="A27" s="64" t="s">
        <v>2493</v>
      </c>
      <c r="B27" s="64" t="s">
        <v>2494</v>
      </c>
    </row>
    <row customHeight="1" ht="11.25">
      <c r="A28" s="64" t="s">
        <v>2495</v>
      </c>
      <c r="B28" s="64" t="s">
        <v>2496</v>
      </c>
    </row>
    <row customHeight="1" ht="11.25">
      <c r="A29" s="64" t="s">
        <v>2497</v>
      </c>
      <c r="B29" s="64" t="s">
        <v>2498</v>
      </c>
    </row>
    <row customHeight="1" ht="11.25">
      <c r="A30" s="64" t="s">
        <v>2499</v>
      </c>
      <c r="B30" s="64" t="s">
        <v>2500</v>
      </c>
    </row>
    <row customHeight="1" ht="11.25">
      <c r="A31" s="64" t="s">
        <v>2501</v>
      </c>
      <c r="B31" s="64" t="s">
        <v>2502</v>
      </c>
    </row>
    <row customHeight="1" ht="11.25">
      <c r="A32" s="64" t="s">
        <v>2503</v>
      </c>
      <c r="B32" s="64" t="s">
        <v>2504</v>
      </c>
    </row>
    <row customHeight="1" ht="11.25">
      <c r="A33" s="64" t="s">
        <v>2505</v>
      </c>
      <c r="B33" s="64" t="s">
        <v>2506</v>
      </c>
    </row>
    <row customHeight="1" ht="11.25">
      <c r="A34" s="64" t="s">
        <v>2507</v>
      </c>
      <c r="B34" s="64" t="s">
        <v>2508</v>
      </c>
    </row>
    <row customHeight="1" ht="11.25">
      <c r="A35" s="64" t="s">
        <v>2509</v>
      </c>
      <c r="B35" s="64" t="s">
        <v>2510</v>
      </c>
    </row>
    <row customHeight="1" ht="11.25">
      <c r="A36" s="64" t="s">
        <v>2511</v>
      </c>
      <c r="B36" s="64" t="s">
        <v>2512</v>
      </c>
    </row>
    <row customHeight="1" ht="11.25">
      <c r="A37" s="64" t="s">
        <v>2513</v>
      </c>
      <c r="B37" s="64" t="s">
        <v>2514</v>
      </c>
    </row>
    <row customHeight="1" ht="11.25">
      <c r="A38" s="64" t="s">
        <v>2515</v>
      </c>
      <c r="B38" s="64" t="s">
        <v>2516</v>
      </c>
    </row>
    <row customHeight="1" ht="11.25">
      <c r="A39" s="64" t="s">
        <v>2517</v>
      </c>
      <c r="B39" s="64" t="s">
        <v>2518</v>
      </c>
    </row>
    <row customHeight="1" ht="11.25">
      <c r="A40" s="64" t="s">
        <v>2519</v>
      </c>
      <c r="B40" s="64" t="s">
        <v>2520</v>
      </c>
    </row>
    <row customHeight="1" ht="11.25">
      <c r="A41" s="64" t="s">
        <v>2521</v>
      </c>
      <c r="B41" s="64" t="s">
        <v>2522</v>
      </c>
    </row>
    <row customHeight="1" ht="11.25">
      <c r="A42" s="64" t="s">
        <v>2523</v>
      </c>
      <c r="B42" s="64" t="s">
        <v>2524</v>
      </c>
    </row>
    <row customHeight="1" ht="11.25">
      <c r="A43" s="64" t="s">
        <v>2525</v>
      </c>
      <c r="B43" s="64" t="s">
        <v>2526</v>
      </c>
    </row>
    <row customHeight="1" ht="11.25">
      <c r="A44" s="64" t="s">
        <v>2527</v>
      </c>
      <c r="B44" s="64" t="s">
        <v>2528</v>
      </c>
    </row>
    <row customHeight="1" ht="11.25">
      <c r="A45" s="64" t="s">
        <v>2529</v>
      </c>
      <c r="B45" s="64" t="s">
        <v>2530</v>
      </c>
    </row>
    <row customHeight="1" ht="11.25">
      <c r="A46" s="64" t="s">
        <v>2531</v>
      </c>
      <c r="B46" s="64" t="s">
        <v>2532</v>
      </c>
    </row>
    <row customHeight="1" ht="11.25">
      <c r="A47" s="64" t="s">
        <v>2533</v>
      </c>
      <c r="B47" s="64" t="s">
        <v>2534</v>
      </c>
    </row>
    <row customHeight="1" ht="11.25">
      <c r="A48" s="64" t="s">
        <v>2535</v>
      </c>
      <c r="B48" s="64" t="s">
        <v>2536</v>
      </c>
    </row>
    <row customHeight="1" ht="11.25">
      <c r="A49" s="64" t="s">
        <v>2537</v>
      </c>
      <c r="B49" s="64" t="s">
        <v>2538</v>
      </c>
    </row>
    <row customHeight="1" ht="11.25">
      <c r="A50" s="64" t="s">
        <v>2539</v>
      </c>
      <c r="B50" s="64" t="s">
        <v>2540</v>
      </c>
    </row>
    <row customHeight="1" ht="11.25">
      <c r="A51" s="64" t="s">
        <v>2541</v>
      </c>
      <c r="B51" s="64" t="s">
        <v>2542</v>
      </c>
    </row>
    <row customHeight="1" ht="11.25">
      <c r="A52" s="64" t="s">
        <v>2543</v>
      </c>
      <c r="B52" s="64" t="s">
        <v>2544</v>
      </c>
    </row>
    <row customHeight="1" ht="11.25">
      <c r="A53" s="64" t="s">
        <v>2545</v>
      </c>
      <c r="B53" s="64" t="s">
        <v>2546</v>
      </c>
    </row>
    <row customHeight="1" ht="11.25">
      <c r="A54" s="64" t="s">
        <v>2547</v>
      </c>
      <c r="B54" s="64" t="s">
        <v>2548</v>
      </c>
    </row>
    <row customHeight="1" ht="11.25">
      <c r="A55" s="64" t="s">
        <v>2549</v>
      </c>
      <c r="B55" s="64" t="s">
        <v>2550</v>
      </c>
    </row>
    <row customHeight="1" ht="11.25">
      <c r="A56" s="64" t="s">
        <v>2551</v>
      </c>
      <c r="B56" s="64" t="s">
        <v>2552</v>
      </c>
    </row>
    <row customHeight="1" ht="11.25">
      <c r="A57" s="64" t="s">
        <v>2553</v>
      </c>
      <c r="B57" s="64" t="s">
        <v>2554</v>
      </c>
    </row>
    <row customHeight="1" ht="11.25">
      <c r="A58" s="64" t="s">
        <v>2555</v>
      </c>
      <c r="B58" s="64" t="s">
        <v>2556</v>
      </c>
    </row>
    <row customHeight="1" ht="11.25">
      <c r="A59" s="64" t="s">
        <v>2557</v>
      </c>
      <c r="B59" s="64" t="s">
        <v>2558</v>
      </c>
    </row>
    <row customHeight="1" ht="11.25">
      <c r="A60" s="64" t="s">
        <v>2559</v>
      </c>
      <c r="B60" s="64" t="s">
        <v>2560</v>
      </c>
    </row>
    <row customHeight="1" ht="11.25">
      <c r="A61" s="64"/>
      <c r="B61" s="64" t="s">
        <v>2561</v>
      </c>
    </row>
    <row customHeight="1" ht="11.25">
      <c r="A62" s="64"/>
      <c r="B62" s="64" t="s">
        <v>2562</v>
      </c>
    </row>
    <row customHeight="1" ht="11.25">
      <c r="A63" s="64"/>
      <c r="B63" s="64" t="s">
        <v>2563</v>
      </c>
    </row>
    <row customHeight="1" ht="11.25">
      <c r="A64" s="64"/>
      <c r="B64" s="64" t="s">
        <v>2564</v>
      </c>
    </row>
    <row customHeight="1" ht="11.25">
      <c r="A65" s="64"/>
      <c r="B65" s="64" t="s">
        <v>2565</v>
      </c>
    </row>
    <row customHeight="1" ht="11.25">
      <c r="A66" s="64"/>
      <c r="B66" s="64" t="s">
        <v>2566</v>
      </c>
    </row>
    <row customHeight="1" ht="11.25">
      <c r="A67" s="64"/>
      <c r="B67" s="64" t="s">
        <v>2567</v>
      </c>
    </row>
    <row customHeight="1" ht="11.25">
      <c r="A68" s="64"/>
      <c r="B68" s="64" t="s">
        <v>2568</v>
      </c>
    </row>
    <row customHeight="1" ht="11.25">
      <c r="A69" s="64"/>
      <c r="B69" s="64" t="s">
        <v>2569</v>
      </c>
    </row>
    <row customHeight="1" ht="11.25">
      <c r="A70" s="64"/>
      <c r="B70" s="64" t="s">
        <v>2570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2C519-A098-BE72-0082-0.D4EE91D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2571</v>
      </c>
    </row>
    <row customHeight="1" ht="90">
      <c r="B2" s="94" t="s">
        <v>2572</v>
      </c>
    </row>
    <row customHeight="1" ht="67.5">
      <c r="B3" s="94" t="s">
        <v>2573</v>
      </c>
    </row>
    <row customHeight="1" ht="33.75">
      <c r="B4" s="94" t="s">
        <v>2574</v>
      </c>
    </row>
    <row customHeight="1" ht="11.25">
      <c r="B5" s="94" t="s">
        <v>2575</v>
      </c>
    </row>
    <row customHeight="1" ht="22.5">
      <c r="B6" s="94" t="s">
        <v>2576</v>
      </c>
    </row>
    <row customHeight="1" ht="22.5">
      <c r="B7" s="94" t="s">
        <v>2577</v>
      </c>
    </row>
    <row customHeight="1" ht="22.5">
      <c r="B8" s="94" t="s">
        <v>2578</v>
      </c>
    </row>
    <row customHeight="1" ht="22.5">
      <c r="B9" s="94" t="s">
        <v>2579</v>
      </c>
    </row>
    <row customHeight="1" ht="56.25">
      <c r="B10" s="94" t="s">
        <v>2580</v>
      </c>
    </row>
    <row customHeight="1" ht="12.75">
      <c r="B11" s="159" t="s">
        <v>2581</v>
      </c>
    </row>
    <row customHeight="1" ht="11.25">
      <c r="B12" s="93" t="s">
        <v>2582</v>
      </c>
    </row>
    <row customHeight="1" ht="22.5">
      <c r="B13" s="94" t="s">
        <v>2583</v>
      </c>
    </row>
    <row customHeight="1" ht="67.5">
      <c r="B14" s="94" t="s">
        <v>2584</v>
      </c>
    </row>
    <row customHeight="1" ht="22.5">
      <c r="B15" s="94" t="s">
        <v>2585</v>
      </c>
    </row>
    <row customHeight="1" ht="11.25">
      <c r="B16" s="93" t="s">
        <v>2586</v>
      </c>
      <c r="D16" s="100"/>
    </row>
    <row customHeight="1" ht="33.75">
      <c r="B17" s="94" t="s">
        <v>2587</v>
      </c>
    </row>
    <row customHeight="1" ht="33.75">
      <c r="B18" s="94" t="s">
        <v>2588</v>
      </c>
    </row>
    <row customHeight="1" ht="11.25">
      <c r="B19" s="94" t="s">
        <v>2589</v>
      </c>
    </row>
    <row customHeight="1" ht="33.75">
      <c r="B20" s="94" t="s">
        <v>2590</v>
      </c>
    </row>
    <row customHeight="1" ht="11.25">
      <c r="B21" s="93" t="s">
        <v>2591</v>
      </c>
    </row>
    <row customHeight="1" ht="11.25">
      <c r="B22" s="94" t="s">
        <v>2592</v>
      </c>
    </row>
    <row r="24" customHeight="1" ht="22.5">
      <c r="B24" s="161" t="s">
        <v>2593</v>
      </c>
    </row>
    <row r="26" customHeight="1" ht="11.25">
      <c r="B26" s="93" t="s">
        <v>2594</v>
      </c>
    </row>
    <row customHeight="1" ht="22.5">
      <c r="B27" s="160" t="s">
        <v>399</v>
      </c>
    </row>
    <row customHeight="1" ht="56.25">
      <c r="B28" s="160" t="s">
        <v>2595</v>
      </c>
    </row>
    <row customHeight="1" ht="11.25">
      <c r="B29" s="210" t="s">
        <v>2596</v>
      </c>
    </row>
    <row customHeight="1" ht="22.5">
      <c r="B30" s="160" t="s">
        <v>2597</v>
      </c>
    </row>
    <row r="32" customHeight="1" ht="11.25">
      <c r="A32" s="188"/>
      <c r="B32" s="189" t="s">
        <v>2598</v>
      </c>
    </row>
    <row customHeight="1" ht="14.25">
      <c r="A33" s="190">
        <v>1</v>
      </c>
      <c r="B33" s="191" t="s">
        <v>2599</v>
      </c>
    </row>
    <row customHeight="1" ht="14.25">
      <c r="A34" s="190">
        <v>2</v>
      </c>
      <c r="B34" s="191" t="s">
        <v>2600</v>
      </c>
    </row>
    <row customHeight="1" ht="11.25">
      <c r="B35" s="189" t="s">
        <v>2601</v>
      </c>
    </row>
    <row customHeight="1" ht="11.25">
      <c r="B36" s="191" t="s">
        <v>2602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DD38C-9CCF-210A-1AE4-0.763FEC7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110</v>
      </c>
      <c r="E2" s="2235"/>
      <c r="F2" s="1625"/>
      <c r="G2" s="1620" t="s">
        <v>110</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ИМУП «ПОСЖИЛКОМСЕРВИС»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88</v>
      </c>
      <c r="E11" s="2223" t="s">
        <v>106</v>
      </c>
      <c r="F11" s="2192" t="s">
        <v>88</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