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<sst xmlns="http://schemas.openxmlformats.org/spreadsheetml/2006/main" count="9496" uniqueCount="2601">
  <si>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</si>
  <si>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</si>
  <si>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</si>
  <si>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</si>
  <si>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</si>
  <si>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</si>
  <si>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</si>
  <si>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</si>
  <si>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</si>
  <si>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</si>
  <si>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</si>
  <si>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</si>
  <si>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</si>
  <si>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</si>
  <si>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</si>
  <si>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</si>
  <si>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</si>
  <si>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</si>
  <si>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</si>
  <si>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</si>
  <si>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</si>
  <si>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</si>
  <si>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</si>
  <si>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</si>
  <si>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</si>
  <si>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</si>
  <si>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</si>
  <si>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</si>
  <si>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</si>
  <si>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</si>
  <si>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</si>
  <si>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</si>
  <si>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</si>
  <si>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</si>
  <si>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</si>
  <si>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</si>
  <si>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</si>
  <si>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</si>
  <si>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</si>
  <si>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</si>
  <si>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</si>
  <si>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834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</si>
  <si>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</si>
  <si>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</si>
  <si>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</si>
  <si>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</si>
  <si>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</si>
  <si>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</si>
  <si>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</si>
  <si>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</si>
  <si>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</si>
  <si>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</si>
  <si>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</si>
  <si>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</si>
  <si>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</si>
  <si>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</si>
  <si>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</si>
  <si>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</si>
  <si>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</si>
  <si>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</si>
  <si>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</si>
  <si>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</si>
  <si>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</si>
  <si>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</si>
  <si>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</si>
  <si>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</si>
  <si>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</si>
  <si>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</si>
  <si>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</si>
  <si>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автономный округ, Заполярный р-он, рп. Искателей, ул. Губкина, зд. 15</t>
  </si>
  <si>
    <t>Фамилия, имя, отчество руководителя</t>
  </si>
  <si>
    <t>Ковальчук Роман Викторович</t>
  </si>
  <si>
    <t>Ответственный за заполнение формы</t>
  </si>
  <si>
    <t>Фамилия, имя, отчество</t>
  </si>
  <si>
    <t>Поташева Наталия Николаевна</t>
  </si>
  <si>
    <t>Должность</t>
  </si>
  <si>
    <t>Ведущий экономист</t>
  </si>
  <si>
    <t>Контактный телефон</t>
  </si>
  <si>
    <t>8(81853)477-58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</si>
  <si>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</si>
  <si>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</si>
  <si>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</si>
  <si>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</si>
  <si>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</si>
  <si>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</si>
  <si>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</si>
  <si>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</si>
  <si>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</si>
  <si>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</si>
  <si>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</si>
  <si>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</si>
  <si>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</si>
  <si>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</si>
  <si>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</si>
  <si>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</si>
  <si>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</si>
  <si>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</si>
  <si>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</si>
  <si>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</si>
  <si>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</si>
  <si>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</si>
  <si>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</si>
  <si>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</si>
  <si>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</si>
  <si>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</si>
  <si>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</si>
  <si>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</si>
  <si>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</si>
  <si>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</si>
  <si>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</si>
  <si>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</si>
  <si>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</si>
  <si>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</si>
  <si>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</si>
  <si>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</si>
  <si>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</si>
  <si>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</si>
  <si>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</si>
  <si>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</si>
  <si>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</si>
  <si>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</si>
  <si>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</si>
  <si>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</si>
  <si>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</si>
  <si>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</si>
  <si>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</si>
  <si>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</si>
  <si>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</si>
  <si>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</si>
  <si>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</si>
  <si>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</si>
  <si>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</si>
  <si>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</si>
  <si>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</si>
  <si>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</si>
  <si>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</si>
  <si>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</si>
  <si>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</si>
  <si>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</si>
  <si>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</si>
  <si>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</si>
  <si>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</si>
  <si>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</si>
  <si>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</si>
  <si>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</si>
  <si>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</si>
  <si>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</si>
  <si>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</si>
  <si>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</si>
  <si>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</si>
  <si>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</si>
  <si>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</si>
  <si>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</si>
  <si>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</si>
  <si>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</si>
  <si>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</si>
  <si>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</si>
  <si>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</si>
  <si>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</si>
  <si>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</si>
  <si>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</si>
  <si>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</si>
  <si>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</si>
  <si>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</si>
  <si>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</si>
  <si>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</si>
  <si>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</si>
  <si>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</si>
  <si>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</si>
  <si>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</si>
  <si>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</si>
  <si>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</si>
  <si>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</si>
  <si>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</si>
  <si>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</si>
  <si>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</si>
  <si>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</si>
  <si>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</si>
  <si>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</si>
  <si>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</si>
  <si>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</si>
  <si>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</si>
  <si>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</si>
  <si>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</si>
  <si>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</si>
  <si>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</si>
  <si>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</si>
  <si>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</si>
  <si>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</si>
  <si>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</si>
  <si>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</si>
  <si>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</si>
  <si>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</si>
  <si>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</si>
  <si>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</si>
  <si>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</si>
  <si>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</si>
  <si>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</si>
  <si>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</si>
  <si>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</si>
  <si>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</si>
  <si>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</si>
  <si>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</si>
  <si>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</si>
  <si>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</si>
  <si>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</si>
  <si>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</si>
  <si>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</si>
  <si>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</si>
  <si>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</si>
  <si>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</si>
  <si>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</si>
  <si>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</si>
  <si>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</si>
  <si>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</si>
  <si>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</si>
  <si>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</si>
  <si>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</si>
  <si>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</si>
  <si>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</si>
  <si>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</si>
  <si>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</si>
  <si>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</si>
  <si>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</si>
  <si>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</si>
  <si>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</si>
  <si>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</si>
  <si>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</si>
  <si>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</si>
  <si>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</si>
  <si>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</si>
  <si>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</si>
  <si>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</si>
  <si>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</si>
  <si>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</si>
  <si>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</si>
  <si>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</si>
  <si>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</si>
  <si>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</si>
  <si>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</si>
  <si>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</si>
  <si>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</si>
  <si>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</si>
  <si>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</si>
  <si>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</si>
  <si>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</si>
  <si>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</si>
  <si>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</si>
  <si>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</si>
  <si>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</si>
  <si>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</si>
  <si>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</si>
  <si>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</si>
  <si>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</si>
  <si>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</si>
  <si>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</si>
  <si>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</si>
  <si>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</si>
  <si>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Установление базовой ставки тарифа за подключаемую (технологически присоединяемую) нагрузку</t>
  </si>
  <si>
    <t>"4189704"</t>
  </si>
  <si>
    <t>pIns_PT_VTAR_C_HOTVSNA</t>
  </si>
  <si>
    <t>pt_ntar_16</t>
  </si>
  <si>
    <t>pt_ter_16</t>
  </si>
  <si>
    <t>pt_cs_16</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</si>
  <si>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</si>
  <si>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</si>
  <si>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</si>
  <si>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</si>
  <si>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</si>
  <si>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</si>
  <si>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</si>
  <si>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</si>
  <si>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</si>
  <si>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</si>
  <si>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</si>
  <si>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</si>
  <si>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</si>
  <si>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</si>
  <si>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</si>
  <si>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</si>
  <si>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</si>
  <si>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</si>
  <si>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</si>
  <si>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</si>
  <si>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</si>
  <si>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</si>
  <si>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</si>
  <si>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</si>
  <si>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</si>
  <si>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</si>
  <si>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</si>
  <si>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</si>
  <si>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</si>
  <si>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</si>
  <si>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</si>
  <si>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</si>
  <si>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</si>
  <si>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</si>
  <si>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</si>
  <si>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</si>
  <si>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</si>
  <si>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</si>
  <si>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</si>
  <si>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</si>
  <si>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</si>
  <si>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</si>
  <si>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</si>
  <si>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</si>
  <si>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</si>
  <si>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</si>
  <si>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</si>
  <si>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</si>
  <si>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</si>
  <si>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</si>
  <si>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</si>
  <si>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</si>
  <si>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</si>
  <si>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</si>
  <si>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</si>
  <si>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</si>
  <si>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</si>
  <si>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</si>
  <si>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</si>
  <si>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</si>
  <si>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</si>
  <si>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</si>
  <si>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</si>
  <si>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</si>
  <si>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</si>
  <si>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</si>
  <si>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</si>
  <si>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</si>
  <si>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</si>
  <si>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</si>
  <si>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</si>
  <si>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</si>
  <si>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</si>
  <si>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</si>
  <si>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</si>
  <si>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</si>
  <si>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</si>
  <si>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</si>
  <si>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</si>
  <si>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</si>
  <si>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</si>
  <si>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</si>
  <si>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</si>
  <si>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</si>
  <si>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</si>
  <si>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</si>
  <si>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</si>
  <si>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</si>
  <si>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</si>
  <si>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</si>
  <si>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</si>
  <si>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</si>
  <si>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</si>
  <si>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</si>
  <si>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</si>
  <si>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</si>
  <si>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</si>
  <si>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</si>
  <si>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</si>
  <si>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</si>
  <si>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</si>
  <si>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</si>
  <si>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</si>
  <si>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</si>
  <si>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</si>
  <si>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</si>
  <si>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</si>
  <si>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</si>
  <si>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</si>
  <si>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</si>
  <si>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</si>
  <si>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</si>
  <si>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</si>
  <si>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</si>
  <si>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</si>
  <si>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</si>
  <si>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</si>
  <si>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</si>
  <si>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</si>
  <si>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</si>
  <si>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</si>
  <si>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</si>
  <si>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</si>
  <si>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</si>
  <si>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</si>
  <si>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</si>
  <si>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</si>
  <si>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</si>
  <si>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</si>
  <si>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</si>
  <si>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</si>
  <si>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</si>
  <si>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</si>
  <si>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</si>
  <si>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</si>
  <si>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</si>
  <si>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</si>
  <si>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</si>
  <si>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</si>
  <si>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</si>
  <si>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</si>
  <si>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</si>
  <si>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</si>
  <si>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</si>
  <si>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</si>
  <si>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</si>
  <si>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</si>
  <si>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</si>
  <si>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</si>
  <si>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</si>
  <si>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</si>
  <si>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</si>
  <si>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</si>
  <si>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</si>
  <si>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</si>
  <si>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</si>
  <si>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</si>
  <si>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</si>
  <si>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</si>
  <si>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</si>
  <si>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</si>
  <si>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</si>
  <si>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</si>
  <si>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</si>
  <si>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</si>
  <si>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</si>
  <si>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</si>
  <si>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</si>
  <si>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</si>
  <si>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</si>
  <si>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</si>
  <si>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</si>
  <si>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</si>
  <si>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</si>
  <si>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</si>
  <si>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</si>
  <si>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</si>
  <si>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</si>
  <si>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</si>
  <si>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</si>
  <si>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</si>
  <si>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</si>
  <si>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</si>
  <si>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</si>
  <si>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</si>
  <si>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</si>
  <si>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</si>
  <si>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</si>
  <si>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</si>
  <si>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</si>
  <si>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</si>
  <si>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</si>
  <si>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</si>
  <si>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</si>
  <si>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</si>
  <si>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</si>
  <si>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</si>
  <si>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</si>
  <si>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</si>
  <si>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</si>
  <si>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</si>
  <si>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</si>
  <si>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</si>
  <si>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</si>
  <si>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</si>
  <si>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</si>
  <si>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</si>
  <si>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</si>
  <si>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</si>
  <si>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</si>
  <si>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</si>
  <si>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</si>
  <si>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</si>
  <si>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</si>
  <si>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</si>
  <si>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</si>
  <si>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</si>
  <si>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</si>
  <si>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</si>
  <si>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</si>
  <si>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</si>
  <si>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</si>
  <si>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</si>
  <si>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</si>
  <si>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</si>
  <si>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</si>
  <si>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</si>
  <si>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</si>
  <si>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</si>
  <si>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</si>
  <si>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</si>
  <si>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</si>
  <si>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</si>
  <si>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</si>
  <si>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</si>
  <si>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</si>
  <si>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</si>
  <si>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</si>
  <si>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</si>
  <si>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</si>
  <si>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</si>
  <si>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</si>
  <si>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</si>
  <si>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</si>
  <si>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</si>
  <si>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</si>
  <si>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</si>
  <si>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</si>
  <si>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</si>
  <si>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</si>
  <si>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</si>
  <si>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</si>
  <si>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</si>
  <si>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</si>
  <si>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</si>
  <si>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</si>
  <si>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</si>
  <si>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</si>
  <si>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</si>
  <si>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</si>
  <si>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</si>
  <si>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</si>
  <si>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</si>
  <si>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</si>
  <si>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</si>
  <si>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</si>
  <si>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</si>
  <si>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</si>
  <si>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</si>
  <si>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</si>
  <si>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</si>
  <si>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</si>
  <si>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</si>
  <si>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</si>
  <si>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</si>
  <si>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</si>
  <si>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</si>
  <si>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</si>
  <si>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</si>
  <si>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</si>
  <si>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</si>
  <si>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</si>
  <si>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</si>
  <si>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</si>
  <si>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</si>
  <si>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</si>
  <si>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</si>
  <si>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</si>
  <si>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</si>
  <si>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</si>
  <si>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</si>
  <si>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</si>
  <si>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</si>
  <si>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</si>
  <si>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</si>
  <si>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</si>
  <si>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</si>
  <si>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</si>
  <si>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</si>
  <si>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</si>
  <si>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</si>
  <si>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</si>
  <si>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</si>
  <si>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</si>
  <si>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</si>
  <si>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</si>
  <si>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</si>
  <si>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</si>
  <si>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</si>
  <si>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</si>
  <si>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</si>
  <si>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</si>
  <si>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</si>
  <si>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</si>
  <si>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</si>
  <si>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</si>
  <si>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</si>
  <si>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</si>
  <si>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</si>
  <si>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</si>
  <si>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</si>
  <si>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</si>
  <si>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</si>
  <si>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</si>
  <si>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</si>
  <si>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</si>
  <si>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</si>
  <si>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</si>
  <si>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</si>
  <si>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</si>
  <si>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</si>
  <si>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</si>
  <si>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</si>
  <si>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</si>
  <si>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</si>
  <si>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</si>
  <si>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</si>
  <si>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</si>
  <si>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</si>
  <si>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</si>
  <si>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</si>
  <si>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</si>
  <si>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</si>
  <si>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</si>
  <si>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</si>
  <si>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</si>
  <si>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</si>
  <si>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</si>
  <si>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</si>
  <si>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</si>
  <si>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</si>
  <si>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</si>
  <si>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</si>
  <si>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</si>
  <si>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</si>
  <si>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</si>
  <si>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</si>
  <si>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</si>
  <si>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</si>
  <si>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</si>
  <si>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</si>
  <si>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</si>
  <si>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</si>
  <si>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</si>
  <si>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</si>
  <si>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</si>
  <si>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</si>
  <si>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</si>
  <si>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</si>
  <si>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</si>
  <si>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</si>
  <si>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</si>
  <si>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</si>
  <si>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</si>
  <si>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</si>
  <si>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</si>
  <si>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</si>
  <si>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</si>
  <si>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</si>
  <si>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</si>
  <si>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</si>
  <si>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</si>
  <si>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</si>
  <si>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</si>
  <si>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</si>
  <si>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</si>
  <si>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</si>
  <si>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</si>
  <si>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</si>
  <si>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</si>
  <si>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</si>
  <si>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</si>
  <si>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</si>
  <si>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</si>
  <si>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</si>
  <si>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</si>
  <si>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</si>
  <si>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</si>
  <si>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</si>
  <si>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</si>
  <si>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</si>
  <si>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</si>
  <si>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</si>
  <si>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</si>
  <si>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</si>
  <si>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</si>
  <si>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</si>
  <si>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</si>
  <si>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</si>
  <si>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</si>
  <si>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</si>
  <si>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</si>
  <si>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</si>
  <si>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</si>
  <si>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</si>
  <si>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</si>
  <si>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</si>
  <si>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</si>
  <si>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</si>
  <si>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</si>
  <si>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</si>
  <si>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</si>
  <si>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</si>
  <si>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</si>
  <si>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</si>
  <si>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</si>
  <si>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</si>
  <si>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</si>
  <si>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</si>
  <si>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</si>
  <si>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</si>
  <si>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</si>
  <si>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</si>
  <si>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</si>
  <si>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</si>
  <si>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</si>
  <si>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</si>
  <si>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</si>
  <si>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</si>
  <si>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</si>
  <si>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</si>
  <si>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</si>
  <si>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</si>
  <si>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</si>
  <si>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</si>
  <si>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</si>
  <si>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</si>
  <si>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</si>
  <si>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</si>
  <si>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</si>
  <si>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</si>
  <si>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</si>
  <si>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</si>
  <si>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</si>
  <si>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</si>
  <si>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</si>
  <si>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</si>
  <si>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</si>
  <si>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</si>
  <si>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</si>
  <si>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</si>
  <si>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</si>
  <si>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</si>
  <si>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</si>
  <si>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</si>
  <si>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</si>
  <si>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</si>
  <si>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</si>
  <si>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</si>
  <si>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</si>
  <si>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</si>
  <si>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</si>
  <si>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</si>
  <si>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</si>
  <si>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</si>
  <si>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</si>
  <si>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</si>
  <si>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</si>
  <si>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</si>
  <si>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</si>
  <si>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</si>
  <si>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</si>
  <si>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</si>
  <si>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</si>
  <si>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</si>
  <si>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</si>
  <si>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</si>
  <si>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</si>
  <si>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</si>
  <si>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</si>
  <si>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</si>
  <si>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</si>
  <si>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</si>
  <si>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</si>
  <si>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</si>
  <si>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</si>
  <si>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</si>
  <si>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</si>
  <si>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</si>
  <si>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</si>
  <si>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</si>
  <si>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</si>
  <si>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</si>
  <si>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</si>
  <si>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</si>
  <si>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</si>
  <si>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</si>
  <si>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</si>
  <si>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</si>
  <si>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</si>
  <si>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</si>
  <si>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</si>
  <si>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</si>
  <si>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</si>
  <si>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</si>
  <si>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</si>
  <si>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</si>
  <si>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</si>
  <si>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</si>
  <si>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</si>
  <si>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</si>
  <si>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</si>
  <si>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</si>
  <si>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</si>
  <si>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</si>
  <si>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</si>
  <si>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</si>
  <si>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</si>
  <si>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</si>
  <si>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</si>
  <si>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</si>
  <si>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</si>
  <si>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</si>
  <si>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</si>
  <si>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</si>
  <si>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</si>
  <si>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</si>
  <si>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</si>
  <si>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</si>
  <si>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</si>
  <si>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</si>
  <si>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</si>
  <si>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</si>
  <si>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</si>
  <si>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</si>
  <si>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</si>
  <si>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</si>
  <si>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</si>
  <si>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</si>
  <si>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</si>
  <si>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</si>
  <si>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</si>
  <si>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</si>
  <si>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</si>
  <si>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</si>
  <si>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</si>
  <si>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</si>
  <si>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</si>
  <si>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</si>
  <si>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</si>
  <si>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</si>
  <si>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</si>
  <si>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</si>
  <si>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</si>
  <si>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</si>
  <si>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</si>
  <si>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</si>
  <si>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</si>
  <si>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</si>
  <si>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</si>
  <si>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</si>
  <si>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</si>
  <si>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</si>
  <si>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</si>
  <si>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</si>
  <si>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</si>
  <si>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</si>
  <si>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</si>
  <si>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</si>
  <si>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</si>
  <si>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</si>
  <si>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</si>
  <si>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</si>
  <si>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</si>
  <si>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</si>
  <si>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</si>
  <si>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</si>
  <si>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</si>
  <si>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</si>
  <si>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</si>
  <si>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</si>
  <si>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</si>
  <si>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</si>
  <si>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</si>
  <si>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</si>
  <si>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</si>
  <si>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</si>
  <si>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</si>
  <si>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</si>
  <si>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</si>
  <si>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</si>
  <si>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</si>
  <si>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</si>
  <si>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</si>
  <si>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</si>
  <si>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</si>
  <si>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</si>
  <si>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</si>
  <si>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</si>
  <si>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</si>
  <si>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</si>
  <si>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</si>
  <si>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</si>
  <si>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</si>
  <si>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</si>
  <si>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</si>
  <si>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</si>
  <si>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</si>
  <si>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</si>
  <si>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</si>
  <si>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</si>
  <si>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</si>
  <si>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</si>
  <si>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</si>
  <si>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</si>
  <si>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</si>
  <si>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</si>
  <si>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</si>
  <si>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</si>
  <si>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</si>
  <si>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</si>
  <si>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</si>
  <si>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</si>
  <si>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</si>
  <si>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</si>
  <si>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</si>
  <si>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</si>
  <si>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</si>
  <si>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</si>
  <si>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</si>
  <si>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</si>
  <si>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</si>
  <si>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</si>
  <si>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</si>
  <si>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</si>
  <si>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</si>
  <si>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</si>
  <si>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</si>
  <si>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</si>
  <si>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</si>
  <si>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</si>
  <si>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</si>
  <si>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</si>
  <si>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</si>
  <si>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</si>
  <si>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</si>
  <si>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</si>
  <si>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</si>
  <si>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</si>
  <si>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</si>
  <si>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</si>
  <si>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</si>
  <si>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</si>
  <si>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</si>
  <si>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</si>
  <si>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</si>
  <si>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</si>
  <si>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</si>
  <si>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</si>
  <si>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</si>
  <si>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</si>
  <si>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</si>
  <si>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</si>
  <si>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</si>
  <si>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</si>
  <si>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</si>
  <si>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</si>
  <si>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</si>
  <si>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</si>
  <si>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</si>
  <si>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</si>
  <si>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</si>
  <si>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</si>
  <si>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</si>
  <si>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</si>
  <si>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</si>
  <si>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</si>
  <si>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</si>
  <si>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</si>
  <si>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</si>
  <si>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</si>
  <si>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</si>
  <si>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</si>
  <si>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</si>
  <si>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</si>
  <si>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</si>
  <si>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</si>
  <si>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</si>
  <si>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</si>
  <si>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</si>
  <si>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</si>
  <si>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</si>
  <si>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</si>
  <si>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</si>
  <si>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</si>
  <si>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</si>
  <si>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</si>
  <si>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</si>
  <si>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</si>
  <si>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</si>
  <si>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</si>
  <si>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</si>
  <si>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</si>
  <si>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</si>
  <si>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</si>
  <si>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</si>
  <si>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</si>
  <si>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</si>
  <si>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</si>
  <si>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</si>
  <si>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</si>
  <si>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</si>
  <si>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</si>
  <si>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</si>
  <si>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</si>
  <si>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</si>
  <si>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</si>
  <si>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</si>
  <si>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</si>
  <si>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</si>
  <si>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</si>
  <si>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</si>
  <si>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</si>
  <si>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</si>
  <si>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</si>
  <si>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</si>
  <si>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</si>
  <si>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</si>
  <si>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</si>
  <si>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</si>
  <si>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</si>
  <si>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</si>
  <si>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</si>
  <si>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</si>
  <si>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</si>
  <si>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</si>
  <si>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</si>
  <si>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</si>
  <si>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</si>
  <si>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</si>
  <si>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</si>
  <si>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</si>
  <si>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</si>
  <si>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</si>
  <si>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</si>
  <si>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</si>
  <si>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</si>
  <si>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</si>
  <si>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</si>
  <si>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</si>
  <si>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</si>
  <si>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</si>
  <si>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</si>
  <si>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</si>
  <si>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</si>
  <si>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</si>
  <si>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</si>
  <si>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</si>
  <si>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</si>
  <si>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</si>
  <si>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</si>
  <si>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</si>
  <si>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</si>
  <si>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</si>
  <si>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</si>
  <si>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</si>
  <si>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</si>
  <si>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</si>
  <si>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</si>
  <si>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</si>
  <si>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</si>
  <si>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</si>
  <si>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</si>
  <si>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</si>
  <si>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</si>
  <si>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</si>
  <si>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</si>
  <si>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</si>
  <si>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</si>
  <si>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</si>
  <si>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</si>
  <si>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</si>
  <si>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</si>
  <si>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</si>
  <si>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</si>
  <si>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</si>
  <si>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</si>
  <si>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</si>
  <si>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</si>
  <si>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</si>
  <si>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</si>
  <si>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</si>
  <si>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</si>
  <si>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</si>
  <si>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</si>
  <si>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</si>
  <si>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</si>
  <si>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</si>
  <si>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</si>
  <si>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</si>
  <si>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</si>
  <si>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</si>
  <si>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</si>
  <si>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</si>
  <si>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</si>
  <si>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</si>
  <si>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</si>
  <si>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</si>
  <si>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</si>
  <si>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</si>
  <si>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</si>
  <si>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</si>
  <si>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</si>
  <si>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</si>
  <si>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</si>
  <si>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</si>
  <si>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</si>
  <si>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</si>
  <si>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</si>
  <si>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</si>
  <si>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</si>
  <si>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</si>
  <si>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</si>
  <si>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</si>
  <si>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</si>
  <si>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</si>
  <si>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</si>
  <si>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</si>
  <si>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</si>
  <si>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</si>
  <si>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</si>
  <si>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</si>
  <si>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</si>
  <si>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</si>
  <si>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</si>
  <si>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</si>
  <si>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</si>
  <si>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</si>
  <si>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</si>
  <si>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</si>
  <si>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</si>
  <si>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</si>
  <si>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</si>
  <si>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</si>
  <si>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</si>
  <si>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</si>
  <si>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</si>
  <si>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</si>
  <si>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</si>
  <si>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</si>
  <si>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</si>
  <si>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</si>
  <si>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</si>
  <si>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</si>
  <si>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</si>
  <si>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</si>
  <si>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</si>
  <si>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</si>
  <si>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</si>
  <si>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</si>
  <si>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</si>
  <si>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</si>
  <si>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</si>
  <si>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</si>
  <si>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</si>
  <si>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</si>
  <si>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</si>
  <si>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</si>
  <si>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</si>
  <si>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</si>
  <si>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</si>
  <si>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</si>
  <si>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</si>
  <si>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</si>
  <si>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</si>
  <si>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</si>
  <si>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</si>
  <si>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</si>
  <si>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</si>
  <si>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</si>
  <si>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</si>
  <si>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ФЗот05.04.2013№44-ФЗ;Положение о закупках товаров,работ,услуг для нужд ИМУП "Посжилкомсервис"</t>
  </si>
  <si>
    <t>https://zakupki.gov.ru/epz/main/public/siteMap.html</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</si>
  <si>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</si>
  <si>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</si>
  <si>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https://zakupki.gov.ru/epz/orderclause/search/results.html?searchString=2983013920&amp;morphology=on&amp;search-filter=Дате+размещения&amp;sortBy=UPDATE_DATE&amp;pageNumber=1&amp;sortDirection=false&amp;recordsPerPage=_10&amp;showLotsInfoHidden=false</t>
  </si>
  <si>
    <t>План закупок товаров, работ, услуг для обеспечения нужд ИМУП "ПЖКС"</t>
  </si>
  <si>
    <t>https://zakupki.gov.ru/epz/orderplan/search/results.html?searchString=2983013920&amp;morphology=on&amp;search-filter=Дате+размещения&amp;structuredCheckBox=on&amp;structured=true&amp;notStructured=false&amp;fz44=on&amp;actualPeriodRangeYearFrom=2020&amp;sortBy=BY_MODIFY_DATE&amp;pageNumber=1&amp;sortDirection=false&amp;recordsPerPage=_10&amp;showLotsInfoHidden=false&amp;searchType=false</t>
  </si>
  <si>
    <t>Сведения о результатах проведения закупок</t>
  </si>
  <si>
    <t>https://zakupki.gov.ru/epz/order/extendedsearch/results.html?searchString=2983013920&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</si>
  <si>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</si>
  <si>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</si>
  <si>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</si>
  <si>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</si>
  <si>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</si>
  <si>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</si>
  <si>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</si>
  <si>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</si>
  <si>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</si>
  <si>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</si>
  <si>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</si>
  <si>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</si>
  <si>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</si>
  <si>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</si>
  <si>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</si>
  <si>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</si>
  <si>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</si>
  <si>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</si>
  <si>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</si>
  <si>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</si>
  <si>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</si>
  <si>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</si>
  <si>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</si>
  <si>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</si>
  <si>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</si>
  <si>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</si>
  <si>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</si>
  <si>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</si>
  <si>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</si>
  <si>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</si>
  <si>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</si>
  <si>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</si>
  <si>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</si>
  <si>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</si>
  <si>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</si>
  <si>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</si>
  <si>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</si>
  <si>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</si>
  <si>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</si>
  <si>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</si>
  <si>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</si>
  <si>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</si>
  <si>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</si>
  <si>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</si>
  <si>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</si>
  <si>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</si>
  <si>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</si>
  <si>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</si>
  <si>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</si>
  <si>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</si>
  <si>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</si>
  <si>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</si>
  <si>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</si>
  <si>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</si>
  <si>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</si>
  <si>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</si>
  <si>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</si>
  <si>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</si>
  <si>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</si>
  <si>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</si>
  <si>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</si>
  <si>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</si>
  <si>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</si>
  <si>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</si>
  <si>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</si>
  <si>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</si>
  <si>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</si>
  <si>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</si>
  <si>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</si>
  <si>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</si>
  <si>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</si>
  <si>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</si>
  <si>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</si>
  <si>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</si>
  <si>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</si>
  <si>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</si>
  <si>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</si>
  <si>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</si>
  <si>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</si>
  <si>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</si>
  <si>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</si>
  <si>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</si>
  <si>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</si>
  <si>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</si>
  <si>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</si>
  <si>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</si>
  <si>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</si>
  <si>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</si>
  <si>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</si>
  <si>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</si>
  <si>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</si>
  <si>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</si>
  <si>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</si>
  <si>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</si>
  <si>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</si>
  <si>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</si>
  <si>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</si>
  <si>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</si>
  <si>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</si>
  <si>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</si>
  <si>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</si>
  <si>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</si>
  <si>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</si>
  <si>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</si>
  <si>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</si>
  <si>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</si>
  <si>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</si>
  <si>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</si>
  <si>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</si>
  <si>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</si>
  <si>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</si>
  <si>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</si>
  <si>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</si>
  <si>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</si>
  <si>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</si>
  <si>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</si>
  <si>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</si>
  <si>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</si>
  <si>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</si>
  <si>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</si>
  <si>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</si>
  <si>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</si>
  <si>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</si>
  <si>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</si>
  <si>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</si>
  <si>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</si>
  <si>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</si>
  <si>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</si>
  <si>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</si>
  <si>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</si>
  <si>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</si>
  <si>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</si>
  <si>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</si>
  <si>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</si>
  <si>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</si>
  <si>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</si>
  <si>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</si>
  <si>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</si>
  <si>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</si>
  <si>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</si>
  <si>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</si>
  <si>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</si>
  <si>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</si>
  <si>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</si>
  <si>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</si>
  <si>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</si>
  <si>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</si>
  <si>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</si>
  <si>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</si>
  <si>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</si>
  <si>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</si>
  <si>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</si>
  <si>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</si>
  <si>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</si>
  <si>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</si>
  <si>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</si>
  <si>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</si>
  <si>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</si>
  <si>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</si>
  <si>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</si>
  <si>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</si>
  <si>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</si>
  <si>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</si>
  <si>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</si>
  <si>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</si>
  <si>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</si>
  <si>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</si>
  <si>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</si>
  <si>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</si>
  <si>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</si>
  <si>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</si>
  <si>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</si>
  <si>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</si>
  <si>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</si>
  <si>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</si>
  <si>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</si>
  <si>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</si>
  <si>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</si>
  <si>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</si>
  <si>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</si>
  <si>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</si>
  <si>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</si>
  <si>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</si>
  <si>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</si>
  <si>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</si>
  <si>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</si>
  <si>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</si>
  <si>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</si>
  <si>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</si>
  <si>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</si>
  <si>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</si>
  <si>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</si>
  <si>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</si>
  <si>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</si>
  <si>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</si>
  <si>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</si>
  <si>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</si>
  <si>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</si>
  <si>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</si>
  <si>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</si>
  <si>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</si>
  <si>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</si>
  <si>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</si>
  <si>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</si>
  <si>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</si>
  <si>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</si>
  <si>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</si>
  <si>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</si>
  <si>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</si>
  <si>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</si>
  <si>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</si>
  <si>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</si>
  <si>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</si>
  <si>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</si>
  <si>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</si>
  <si>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</si>
  <si>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</si>
  <si>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</si>
  <si>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</si>
  <si>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</si>
  <si>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</si>
  <si>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</si>
  <si>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</si>
  <si>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</si>
  <si>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</si>
  <si>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</si>
  <si>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</si>
  <si>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</si>
  <si>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</si>
  <si>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</si>
  <si>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</si>
  <si>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</si>
  <si>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</si>
  <si>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</si>
  <si>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</si>
  <si>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</si>
  <si>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</si>
  <si>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</si>
  <si>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</si>
  <si>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</si>
  <si>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</si>
  <si>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</si>
  <si>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</si>
  <si>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</si>
  <si>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</si>
  <si>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</si>
  <si>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</si>
  <si>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</si>
  <si>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</si>
  <si>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</si>
  <si>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</si>
  <si>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</si>
  <si>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</si>
  <si>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</si>
  <si>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</si>
  <si>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</si>
  <si>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</si>
  <si>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</si>
  <si>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</si>
  <si>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</si>
  <si>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</si>
  <si>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</si>
  <si>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</si>
  <si>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</si>
  <si>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</si>
  <si>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</si>
  <si>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</si>
  <si>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</si>
  <si>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</si>
  <si>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</si>
  <si>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</si>
  <si>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</si>
  <si>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</si>
  <si>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</si>
  <si>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</si>
  <si>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</si>
  <si>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</si>
  <si>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</si>
  <si>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</si>
  <si>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</si>
  <si>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</si>
  <si>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</si>
  <si>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</si>
  <si>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</si>
  <si>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</si>
  <si>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</si>
  <si>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</si>
  <si>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</si>
  <si>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</si>
  <si>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</si>
  <si>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</si>
  <si>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</si>
  <si>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</si>
  <si>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</si>
  <si>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</si>
  <si>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</si>
  <si>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</si>
  <si>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</si>
  <si>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</si>
  <si>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</si>
  <si>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</si>
  <si>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</si>
  <si>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</si>
  <si>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</si>
  <si>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</si>
  <si>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</si>
  <si>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</si>
  <si>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</si>
  <si>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</si>
  <si>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</si>
  <si>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</si>
  <si>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</si>
  <si>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</si>
  <si>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</si>
  <si>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</si>
  <si>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</si>
  <si>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</si>
  <si>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</si>
  <si>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</si>
  <si>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</si>
  <si>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</si>
  <si>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</si>
  <si>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</si>
  <si>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</si>
  <si>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</si>
  <si>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</si>
  <si>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</si>
  <si>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</si>
  <si>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</si>
  <si>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</si>
  <si>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</si>
  <si>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</si>
  <si>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</si>
  <si>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</si>
  <si>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</si>
  <si>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</si>
  <si>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</si>
  <si>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</si>
  <si>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</si>
  <si>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</si>
  <si>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</si>
  <si>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</si>
  <si>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</si>
  <si>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</si>
  <si>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</si>
  <si>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</si>
  <si>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</si>
  <si>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</si>
  <si>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</si>
  <si>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</si>
  <si>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</si>
  <si>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</si>
  <si>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</si>
  <si>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</si>
  <si>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</si>
  <si>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</si>
  <si>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</si>
  <si>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</si>
  <si>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</si>
  <si>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</si>
  <si>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</si>
  <si>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</si>
  <si>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</si>
  <si>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</si>
  <si>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</si>
  <si>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</si>
  <si>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</si>
  <si>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</si>
  <si>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</si>
  <si>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</si>
  <si>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</si>
  <si>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</si>
  <si>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</si>
  <si>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</si>
  <si>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</si>
  <si>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</si>
  <si>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</si>
  <si>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</si>
  <si>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</si>
  <si>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</si>
  <si>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</si>
  <si>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</si>
  <si>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</si>
  <si>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</si>
  <si>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</si>
  <si>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</si>
  <si>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</si>
  <si>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</si>
  <si>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</si>
  <si>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</si>
  <si>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</si>
  <si>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</si>
  <si>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</si>
  <si>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</si>
  <si>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</si>
  <si>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</si>
  <si>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</si>
  <si>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</si>
  <si>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</si>
  <si>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</si>
  <si>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</si>
  <si>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</si>
  <si>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</si>
  <si>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</si>
  <si>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</si>
  <si>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</si>
  <si>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</si>
  <si>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</si>
  <si>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</si>
  <si>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</si>
  <si>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</si>
  <si>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</si>
  <si>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</si>
  <si>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</si>
  <si>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</si>
  <si>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</si>
  <si>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</si>
  <si>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</si>
  <si>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</si>
  <si>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</si>
  <si>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</si>
  <si>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</si>
  <si>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</si>
  <si>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</si>
  <si>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</si>
  <si>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</si>
  <si>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</si>
  <si>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</si>
  <si>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</si>
  <si>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</si>
  <si>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</si>
  <si>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</si>
  <si>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</si>
  <si>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</si>
  <si>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</si>
  <si>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</si>
  <si>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</si>
  <si>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</si>
  <si>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</si>
  <si>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</si>
  <si>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</si>
  <si>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</si>
  <si>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</si>
  <si>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</si>
  <si>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</si>
  <si>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</si>
  <si>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</si>
  <si>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</si>
  <si>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</si>
  <si>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</si>
  <si>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</si>
  <si>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</si>
  <si>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</si>
  <si>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</si>
  <si>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</si>
  <si>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</si>
  <si>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</si>
  <si>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</si>
  <si>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</si>
  <si>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</si>
  <si>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</si>
  <si>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</si>
  <si>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</si>
  <si>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</si>
  <si>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</si>
  <si>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</si>
  <si>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</si>
  <si>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</si>
  <si>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</si>
  <si>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</si>
  <si>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</si>
  <si>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</si>
  <si>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</si>
  <si>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</si>
  <si>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</si>
  <si>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</si>
  <si>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</si>
  <si>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</si>
  <si>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</si>
  <si>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</si>
  <si>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</si>
  <si>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</si>
  <si>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</si>
  <si>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</si>
  <si>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</si>
  <si>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</si>
  <si>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</si>
  <si>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</si>
  <si>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</si>
  <si>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</si>
  <si>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</si>
  <si>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</si>
  <si>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</si>
  <si>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</si>
  <si>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</si>
  <si>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</si>
  <si>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</si>
  <si>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</si>
  <si>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</si>
  <si>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</si>
  <si>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</si>
  <si>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</si>
  <si>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</si>
  <si>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</si>
  <si>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</si>
  <si>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</si>
  <si>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</si>
  <si>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</si>
  <si>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</si>
  <si>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</si>
  <si>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</si>
  <si>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</si>
  <si>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</si>
  <si>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</si>
  <si>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</si>
  <si>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</si>
  <si>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</si>
  <si>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</si>
  <si>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</si>
  <si>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</si>
  <si>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</si>
  <si>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</si>
  <si>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</si>
  <si>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</si>
  <si>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</si>
  <si>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</si>
  <si>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</si>
  <si>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</si>
  <si>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</si>
  <si>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</si>
  <si>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</si>
  <si>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</si>
  <si>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</si>
  <si>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</si>
  <si>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</si>
  <si>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</si>
  <si>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</si>
  <si>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</si>
  <si>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</si>
  <si>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</si>
  <si>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</si>
  <si>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</si>
  <si>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</si>
  <si>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</si>
  <si>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</si>
  <si>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</si>
  <si>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</si>
  <si>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</si>
  <si>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</si>
  <si>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</si>
  <si>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</si>
  <si>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</si>
  <si>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</si>
  <si>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</si>
  <si>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</si>
  <si>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</si>
  <si>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</si>
  <si>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</si>
  <si>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</si>
  <si>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</si>
  <si>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</si>
  <si>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</si>
  <si>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</si>
  <si>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</si>
  <si>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</si>
  <si>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</si>
  <si>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</si>
  <si>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</si>
  <si>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</si>
  <si>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</si>
  <si>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</si>
  <si>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</si>
  <si>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</si>
  <si>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</si>
  <si>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</si>
  <si>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</si>
  <si>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</si>
  <si>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</si>
  <si>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</si>
  <si>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</si>
  <si>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</si>
  <si>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</si>
  <si>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</si>
  <si>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</si>
  <si>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</si>
  <si>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</si>
  <si>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</si>
  <si>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</si>
  <si>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</si>
  <si>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</si>
  <si>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</si>
  <si>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</si>
  <si>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</si>
  <si>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</si>
  <si>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</si>
  <si>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</si>
  <si>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</si>
  <si>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</si>
  <si>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</si>
  <si>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</si>
  <si>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</si>
  <si>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</si>
  <si>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</si>
  <si>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</si>
  <si>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</si>
  <si>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</si>
  <si>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</si>
  <si>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</si>
  <si>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</si>
  <si>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</si>
  <si>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</si>
  <si>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</si>
  <si>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</si>
  <si>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</si>
  <si>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</si>
  <si>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</si>
  <si>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</si>
  <si>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</si>
  <si>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</si>
  <si>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</si>
  <si>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</si>
  <si>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</si>
  <si>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</si>
  <si>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</si>
  <si>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</si>
  <si>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</si>
  <si>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</si>
  <si>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</si>
  <si>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</si>
  <si>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</si>
  <si>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</si>
  <si>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</si>
  <si>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</si>
  <si>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</si>
  <si>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</si>
  <si>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</si>
  <si>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</si>
  <si>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</si>
  <si>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</si>
  <si>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</si>
  <si>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</si>
  <si>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</si>
  <si>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</si>
  <si>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</si>
  <si>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</si>
  <si>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</si>
  <si>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</si>
  <si>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</si>
  <si>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</si>
  <si>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</si>
  <si>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</si>
  <si>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</si>
  <si>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</si>
  <si>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</si>
  <si>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</si>
  <si>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</si>
  <si>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</si>
  <si>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</si>
  <si>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</si>
  <si>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</si>
  <si>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</si>
  <si>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</si>
  <si>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</si>
  <si>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</si>
  <si>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</si>
  <si>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</si>
  <si>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</si>
  <si>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</si>
  <si>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</si>
  <si>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</si>
  <si>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</si>
  <si>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</si>
  <si>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</si>
  <si>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</si>
  <si>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</si>
  <si>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</si>
  <si>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</si>
  <si>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</si>
  <si>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</si>
  <si>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</si>
  <si>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</si>
  <si>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</si>
  <si>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</si>
  <si>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</si>
  <si>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</si>
  <si>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</si>
  <si>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</si>
  <si>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</si>
  <si>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</si>
  <si>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</si>
  <si>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</si>
  <si>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</si>
  <si>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</si>
  <si>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</si>
  <si>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</si>
  <si>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</si>
  <si>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</si>
  <si>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</si>
  <si>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</si>
  <si>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</si>
  <si>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</si>
  <si>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</si>
  <si>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</si>
  <si>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</si>
  <si>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</si>
  <si>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</si>
  <si>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</si>
  <si>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</si>
  <si>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</si>
  <si>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</si>
  <si>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</si>
  <si>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</si>
  <si>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</si>
  <si>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</si>
  <si>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</si>
  <si>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</si>
  <si>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</si>
  <si>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</si>
  <si>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</si>
  <si>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</si>
  <si>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</si>
  <si>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</si>
  <si>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</si>
  <si>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</si>
  <si>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</si>
  <si>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</si>
  <si>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</si>
  <si>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</si>
  <si>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</si>
  <si>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</si>
  <si>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</si>
  <si>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</si>
  <si>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</si>
  <si>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</si>
  <si>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</si>
  <si>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</si>
  <si>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</si>
  <si>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</si>
  <si>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</si>
  <si>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</si>
  <si>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</si>
  <si>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</si>
  <si>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</si>
  <si>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</si>
  <si>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</si>
  <si>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</si>
  <si>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</si>
  <si>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</si>
  <si>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</si>
  <si>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</si>
  <si>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</si>
  <si>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</si>
  <si>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</si>
  <si>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</si>
  <si>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</si>
  <si>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</si>
  <si>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</si>
  <si>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</si>
  <si>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</si>
  <si>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</si>
  <si>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</si>
  <si>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</si>
  <si>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</si>
  <si>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</si>
  <si>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</si>
  <si>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</si>
  <si>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</si>
  <si>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</si>
  <si>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</si>
  <si>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</si>
  <si>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</si>
  <si>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</si>
  <si>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</si>
  <si>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</si>
  <si>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</si>
  <si>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</si>
  <si>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</si>
  <si>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</si>
  <si>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</si>
  <si>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</si>
  <si>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</si>
  <si>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</si>
  <si>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</si>
  <si>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</si>
  <si>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</si>
  <si>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</si>
  <si>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</si>
  <si>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</si>
  <si>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</si>
  <si>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</si>
  <si>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</si>
  <si>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</si>
  <si>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</si>
  <si>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</si>
  <si>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</si>
  <si>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</si>
  <si>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</si>
  <si>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</si>
  <si>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</si>
  <si>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</si>
  <si>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</si>
  <si>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</si>
  <si>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</si>
  <si>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</si>
  <si>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</si>
  <si>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</si>
  <si>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</si>
  <si>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</si>
  <si>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</si>
  <si>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</si>
  <si>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</si>
  <si>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</si>
  <si>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</si>
  <si>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</si>
  <si>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</si>
  <si>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</si>
  <si>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</si>
  <si>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</si>
  <si>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</si>
  <si>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</si>
  <si>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</si>
  <si>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</si>
  <si>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</si>
  <si>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</si>
  <si>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</si>
  <si>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</si>
  <si>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</si>
  <si>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</si>
  <si>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</si>
  <si>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</si>
  <si>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</si>
  <si>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</si>
  <si>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</si>
  <si>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</si>
  <si>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</si>
  <si>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</si>
  <si>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</si>
  <si>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</si>
  <si>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</si>
  <si>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</si>
  <si>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</si>
  <si>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</si>
  <si>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</si>
  <si>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</si>
  <si>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</si>
  <si>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</si>
  <si>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</si>
  <si>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</si>
  <si>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</si>
  <si>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</si>
  <si>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</si>
  <si>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</si>
  <si>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</si>
  <si>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</si>
  <si>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</si>
  <si>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</si>
  <si>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</si>
  <si>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</si>
  <si>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</si>
  <si>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</si>
  <si>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</si>
  <si>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</si>
  <si>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</si>
  <si>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</si>
  <si>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</si>
  <si>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</si>
  <si>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</si>
  <si>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</si>
  <si>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</si>
  <si>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</si>
  <si>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</si>
  <si>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</si>
  <si>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</si>
  <si>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</si>
  <si>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</si>
  <si>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</si>
  <si>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</si>
  <si>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</si>
  <si>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</si>
  <si>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</si>
  <si>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</si>
  <si>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</si>
  <si>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</si>
  <si>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</si>
  <si>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</si>
  <si>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</si>
  <si>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</si>
  <si>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</si>
  <si>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</si>
  <si>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</si>
  <si>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</si>
  <si>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</si>
  <si>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</si>
  <si>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</si>
  <si>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</si>
  <si>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</si>
  <si>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</si>
  <si>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</si>
  <si>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</si>
  <si>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</si>
  <si>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</si>
  <si>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</si>
  <si>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</si>
  <si>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</si>
  <si>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</si>
  <si>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</si>
  <si>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</si>
  <si>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</si>
  <si>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</si>
  <si>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</si>
  <si>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</si>
  <si>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</si>
  <si>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</si>
  <si>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</si>
  <si>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</si>
  <si>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</si>
  <si>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</si>
  <si>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</si>
  <si>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</si>
  <si>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</si>
  <si>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</si>
  <si>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</si>
  <si>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</si>
  <si>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</si>
  <si>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</si>
  <si>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</si>
  <si>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</si>
  <si>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</si>
  <si>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</si>
  <si>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</si>
  <si>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</si>
  <si>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</si>
  <si>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</si>
  <si>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</si>
  <si>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</si>
  <si>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</si>
  <si>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</si>
  <si>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</si>
  <si>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</si>
  <si>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</si>
  <si>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</si>
  <si>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</si>
  <si>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</si>
  <si>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</si>
  <si>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</si>
  <si>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</si>
  <si>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</si>
  <si>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</si>
  <si>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</si>
  <si>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</si>
  <si>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</si>
  <si>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</si>
  <si>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</si>
  <si>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</si>
  <si>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</si>
  <si>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</si>
  <si>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</si>
  <si>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</si>
  <si>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</si>
  <si>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</si>
  <si>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</si>
  <si>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</si>
  <si>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</si>
  <si>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</si>
  <si>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</si>
  <si>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</si>
  <si>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</si>
  <si>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</si>
  <si>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</si>
  <si>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</si>
  <si>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</si>
  <si>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</si>
  <si>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</si>
  <si>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</si>
  <si>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</si>
  <si>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</si>
  <si>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</si>
  <si>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</si>
  <si>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</si>
  <si>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</si>
  <si>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</si>
  <si>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</si>
  <si>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</si>
  <si>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</si>
  <si>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</si>
  <si>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</si>
  <si>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</si>
  <si>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</si>
  <si>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</si>
  <si>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</si>
  <si>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</si>
  <si>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</si>
  <si>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</si>
  <si>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</si>
  <si>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</si>
  <si>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</si>
  <si>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</si>
  <si>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</si>
  <si>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</si>
  <si>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</si>
  <si>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</si>
  <si>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</si>
  <si>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</si>
  <si>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</si>
  <si>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</si>
  <si>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</si>
  <si>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</si>
  <si>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</si>
  <si>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</si>
  <si>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</si>
  <si>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</si>
  <si>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</si>
  <si>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</si>
  <si>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</si>
  <si>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</si>
  <si>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</si>
  <si>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</si>
  <si>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</si>
  <si>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</si>
  <si>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</si>
  <si>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</si>
  <si>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</si>
  <si>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</si>
  <si>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</si>
  <si>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</si>
  <si>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</si>
  <si>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</si>
  <si>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</si>
  <si>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</si>
  <si>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</si>
  <si>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</si>
  <si>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</si>
  <si>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</si>
  <si>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</si>
  <si>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</si>
  <si>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</si>
  <si>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</si>
  <si>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</si>
  <si>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</si>
  <si>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</si>
  <si>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</si>
  <si>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</si>
  <si>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</si>
  <si>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</si>
  <si>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</si>
  <si>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</si>
  <si>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</si>
  <si>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</si>
  <si>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</si>
  <si>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</si>
  <si>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</si>
  <si>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</si>
  <si>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</si>
  <si>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</si>
  <si>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</si>
  <si>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</si>
  <si>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</si>
  <si>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</si>
  <si>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</si>
  <si>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</si>
  <si>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</si>
  <si>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</si>
  <si>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</si>
  <si>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</si>
  <si>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</si>
  <si>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</si>
  <si>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</si>
  <si>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</si>
  <si>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</si>
  <si>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</si>
  <si>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</si>
  <si>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</si>
  <si>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</si>
  <si>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</si>
  <si>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</si>
  <si>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</si>
  <si>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</si>
  <si>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</si>
  <si>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</si>
  <si>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</si>
  <si>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</si>
  <si>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</si>
  <si>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</si>
  <si>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</si>
  <si>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</si>
  <si>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</si>
  <si>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</si>
  <si>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</si>
  <si>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</si>
  <si>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</si>
  <si>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</si>
  <si>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</si>
  <si>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</si>
  <si>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</si>
  <si>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</si>
  <si>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</si>
  <si>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</si>
  <si>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</si>
  <si>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</si>
  <si>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</si>
  <si>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</si>
  <si>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</si>
  <si>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</si>
  <si>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</si>
  <si>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</si>
  <si>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</si>
  <si>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</si>
  <si>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</si>
  <si>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</si>
  <si>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</si>
  <si>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</si>
  <si>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</si>
  <si>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</si>
  <si>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</si>
  <si>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</si>
  <si>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</si>
  <si>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</si>
  <si>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</si>
  <si>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</si>
  <si>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</si>
  <si>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</si>
  <si>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</si>
  <si>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</si>
  <si>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</si>
  <si>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</si>
  <si>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</si>
  <si>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</si>
  <si>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</si>
  <si>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</si>
  <si>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</si>
  <si>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</si>
  <si>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</si>
  <si>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</si>
  <si>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</si>
  <si>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</si>
  <si>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</si>
  <si>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</si>
  <si>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</si>
  <si>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</si>
  <si>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</si>
  <si>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</si>
  <si>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</si>
  <si>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</si>
  <si>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</si>
  <si>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</si>
  <si>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</si>
  <si>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</si>
  <si>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</si>
  <si>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</si>
  <si>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</si>
  <si>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</si>
  <si>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</si>
  <si>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</si>
  <si>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</si>
  <si>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</si>
  <si>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</si>
  <si>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</si>
  <si>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</si>
  <si>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</si>
  <si>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</si>
  <si>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</si>
  <si>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</si>
  <si>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</si>
  <si>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</si>
  <si>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</si>
  <si>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</si>
  <si>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</si>
  <si>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</si>
  <si>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</si>
  <si>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</si>
  <si>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</si>
  <si>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</si>
  <si>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</si>
  <si>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</si>
  <si>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</si>
  <si>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</si>
  <si>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</si>
  <si>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</si>
  <si>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</si>
  <si>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</si>
  <si>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</si>
  <si>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</si>
  <si>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</si>
  <si>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</si>
  <si>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</si>
  <si>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</si>
  <si>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</si>
  <si>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</si>
  <si>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</si>
  <si>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</si>
  <si>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</si>
  <si>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</si>
  <si>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</si>
  <si>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</si>
  <si>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</si>
  <si>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</si>
  <si>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</si>
  <si>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</si>
  <si>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</si>
  <si>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</si>
  <si>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</si>
  <si>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</si>
  <si>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</si>
  <si>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</si>
  <si>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</si>
  <si>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</si>
  <si>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</si>
  <si>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</si>
  <si>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</si>
  <si>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</si>
  <si>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</si>
  <si>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</si>
  <si>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</si>
  <si>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</si>
  <si>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</si>
  <si>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</si>
  <si>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</si>
  <si>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</si>
  <si>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</si>
  <si>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</si>
  <si>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</si>
  <si>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</si>
  <si>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</si>
  <si>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</si>
  <si>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</si>
  <si>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</si>
  <si>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</si>
  <si>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</si>
  <si>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</si>
  <si>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</si>
  <si>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</si>
  <si>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</si>
  <si>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</si>
  <si>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</si>
  <si>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</si>
  <si>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285-р от 20.11.2025 МП ЗР "СЕВЕРЖИЛКОМСЕРВИС", МП ЗР "СЖКС" в сфере теплоснабжения по строительству, реконструкции и модернизации объектов, на территории муниципального района "Заполярный " на 2026-2028 годы</t>
  </si>
  <si>
    <t>01.01.2026</t>
  </si>
  <si>
    <t>31.12.2028</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</si>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</sst>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E92FD-DB5C-5CCE-0363-0.FAE5684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708F2-9B99-5CA2-2D58-0.67A857D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ИМУП «ПОСЖИЛКОМСЕРВИС»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480BA-2FDA-FEAF-BC73-0.F9856A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46161</v>
      </c>
      <c r="W30" s="2264"/>
      <c r="X30" s="2264"/>
      <c r="Y30" s="2264"/>
      <c r="Z30" s="2264"/>
      <c r="AA30" s="2264"/>
      <c r="AB30" s="2264"/>
      <c r="AC30" s="326"/>
      <c r="AD30" s="2264" t="str">
        <f>IF(TITLE_DATE_PR_CHANGE="",IF(TITLE_DATE_PR="","",TITLE_DATE_PR),TITLE_DATE_PR_CHANGE)</f>
        <v>46161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834</v>
      </c>
      <c r="W31" s="2251"/>
      <c r="X31" s="2251"/>
      <c r="Y31" s="2251"/>
      <c r="Z31" s="2251"/>
      <c r="AA31" s="2251"/>
      <c r="AB31" s="2251"/>
      <c r="AC31" s="326"/>
      <c r="AD31" s="2251" t="str">
        <f>IF(TITLE_NUMBER_PR_CHANGE="",IF(TITLE_NUMBER_PR="","",TITLE_NUMBER_PR),TITLE_NUMBER_PR_CHANGE)</f>
        <v>834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46161</v>
      </c>
      <c r="W34" s="2264"/>
      <c r="X34" s="2264"/>
      <c r="Y34" s="2264"/>
      <c r="Z34" s="2264"/>
      <c r="AA34" s="2264"/>
      <c r="AB34" s="2264"/>
      <c r="AC34" s="326"/>
      <c r="AD34" s="2264" t="str">
        <f>IF(TITLE_DATE_PR_CHANGE="",IF(TITLE_DATE_PR="","",TITLE_DATE_PR),TITLE_DATE_PR_CHANGE)</f>
        <v>46161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834</v>
      </c>
      <c r="W35" s="2251"/>
      <c r="X35" s="2251"/>
      <c r="Y35" s="2251"/>
      <c r="Z35" s="2251"/>
      <c r="AA35" s="2251"/>
      <c r="AB35" s="2251"/>
      <c r="AC35" s="326"/>
      <c r="AD35" s="2251" t="str">
        <f>IF(TITLE_NUMBER_PR_CHANGE="",IF(TITLE_NUMBER_PR="","",TITLE_NUMBER_PR),TITLE_NUMBER_PR_CHANGE)</f>
        <v>834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BE039-B96E-2661-FEC7-0.59DC2F9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46161</v>
      </c>
      <c r="W30" s="2264"/>
      <c r="X30" s="2264"/>
      <c r="Y30" s="2264"/>
      <c r="Z30" s="2264"/>
      <c r="AA30" s="2264"/>
      <c r="AB30" s="2264"/>
      <c r="AC30" s="326"/>
      <c r="AD30" s="2264" t="str">
        <f>IF(TITLE_DATE_PR_CHANGE="",IF(TITLE_DATE_PR="","",TITLE_DATE_PR),TITLE_DATE_PR_CHANGE)</f>
        <v>46161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834</v>
      </c>
      <c r="W31" s="2251"/>
      <c r="X31" s="2251"/>
      <c r="Y31" s="2251"/>
      <c r="Z31" s="2251"/>
      <c r="AA31" s="2251"/>
      <c r="AB31" s="2251"/>
      <c r="AC31" s="326"/>
      <c r="AD31" s="2251" t="str">
        <f>IF(TITLE_NUMBER_PR_CHANGE="",IF(TITLE_NUMBER_PR="","",TITLE_NUMBER_PR),TITLE_NUMBER_PR_CHANGE)</f>
        <v>834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46161</v>
      </c>
      <c r="W34" s="2264"/>
      <c r="X34" s="2264"/>
      <c r="Y34" s="2264"/>
      <c r="Z34" s="2264"/>
      <c r="AA34" s="2264"/>
      <c r="AB34" s="2264"/>
      <c r="AC34" s="326"/>
      <c r="AD34" s="2264" t="str">
        <f>IF(TITLE_DATE_PR_CHANGE="",IF(TITLE_DATE_PR="","",TITLE_DATE_PR),TITLE_DATE_PR_CHANGE)</f>
        <v>46161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834</v>
      </c>
      <c r="W35" s="2251"/>
      <c r="X35" s="2251"/>
      <c r="Y35" s="2251"/>
      <c r="Z35" s="2251"/>
      <c r="AA35" s="2251"/>
      <c r="AB35" s="2251"/>
      <c r="AC35" s="326"/>
      <c r="AD35" s="2251" t="str">
        <f>IF(TITLE_NUMBER_PR_CHANGE="",IF(TITLE_NUMBER_PR="","",TITLE_NUMBER_PR),TITLE_NUMBER_PR_CHANGE)</f>
        <v>834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51CEE-0A15-5D26-E3A2-0.52BEFD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264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265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46161</v>
      </c>
      <c r="W30" s="2264"/>
      <c r="X30" s="2264"/>
      <c r="Y30" s="2264"/>
      <c r="Z30" s="2264"/>
      <c r="AA30" s="2264"/>
      <c r="AB30" s="2264"/>
      <c r="AC30" s="1635"/>
      <c r="AD30" s="2264" t="str">
        <f>IF(TITLE_DATE_PR_CHANGE="",IF(TITLE_DATE_PR="","",TITLE_DATE_PR),TITLE_DATE_PR_CHANGE)</f>
        <v>46161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834</v>
      </c>
      <c r="W31" s="2251"/>
      <c r="X31" s="2251"/>
      <c r="Y31" s="2251"/>
      <c r="Z31" s="2251"/>
      <c r="AA31" s="2251"/>
      <c r="AB31" s="2251"/>
      <c r="AC31" s="1635"/>
      <c r="AD31" s="2251" t="str">
        <f>IF(TITLE_NUMBER_PR_CHANGE="",IF(TITLE_NUMBER_PR="","",TITLE_NUMBER_PR),TITLE_NUMBER_PR_CHANGE)</f>
        <v>834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46161</v>
      </c>
      <c r="W34" s="2264"/>
      <c r="X34" s="2264"/>
      <c r="Y34" s="2264"/>
      <c r="Z34" s="2264"/>
      <c r="AA34" s="2264"/>
      <c r="AB34" s="2264"/>
      <c r="AC34" s="1635"/>
      <c r="AD34" s="2264" t="str">
        <f>IF(TITLE_DATE_PR_CHANGE="",IF(TITLE_DATE_PR="","",TITLE_DATE_PR),TITLE_DATE_PR_CHANGE)</f>
        <v>46161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834</v>
      </c>
      <c r="W35" s="2251"/>
      <c r="X35" s="2251"/>
      <c r="Y35" s="2251"/>
      <c r="Z35" s="2251"/>
      <c r="AA35" s="2251"/>
      <c r="AB35" s="2251"/>
      <c r="AC35" s="1635"/>
      <c r="AD35" s="2251" t="str">
        <f>IF(TITLE_NUMBER_PR_CHANGE="",IF(TITLE_NUMBER_PR="","",TITLE_NUMBER_PR),TITLE_NUMBER_PR_CHANGE)</f>
        <v>834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264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265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266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217CF-4874-0709-E327-0.589F850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264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265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46161</v>
      </c>
      <c r="W30" s="2264"/>
      <c r="X30" s="2264"/>
      <c r="Y30" s="2264"/>
      <c r="Z30" s="2264"/>
      <c r="AA30" s="2264"/>
      <c r="AB30" s="2264"/>
      <c r="AC30" s="1635"/>
      <c r="AD30" s="2264" t="str">
        <f>IF(TITLE_DATE_PR_CHANGE="",IF(TITLE_DATE_PR="","",TITLE_DATE_PR),TITLE_DATE_PR_CHANGE)</f>
        <v>46161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834</v>
      </c>
      <c r="W31" s="2251"/>
      <c r="X31" s="2251"/>
      <c r="Y31" s="2251"/>
      <c r="Z31" s="2251"/>
      <c r="AA31" s="2251"/>
      <c r="AB31" s="2251"/>
      <c r="AC31" s="1635"/>
      <c r="AD31" s="2251" t="str">
        <f>IF(TITLE_NUMBER_PR_CHANGE="",IF(TITLE_NUMBER_PR="","",TITLE_NUMBER_PR),TITLE_NUMBER_PR_CHANGE)</f>
        <v>834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46161</v>
      </c>
      <c r="W34" s="2264"/>
      <c r="X34" s="2264"/>
      <c r="Y34" s="2264"/>
      <c r="Z34" s="2264"/>
      <c r="AA34" s="2264"/>
      <c r="AB34" s="2264"/>
      <c r="AC34" s="1635"/>
      <c r="AD34" s="2264" t="str">
        <f>IF(TITLE_DATE_PR_CHANGE="",IF(TITLE_DATE_PR="","",TITLE_DATE_PR),TITLE_DATE_PR_CHANGE)</f>
        <v>46161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834</v>
      </c>
      <c r="W35" s="2251"/>
      <c r="X35" s="2251"/>
      <c r="Y35" s="2251"/>
      <c r="Z35" s="2251"/>
      <c r="AA35" s="2251"/>
      <c r="AB35" s="2251"/>
      <c r="AC35" s="1635"/>
      <c r="AD35" s="2251" t="str">
        <f>IF(TITLE_NUMBER_PR_CHANGE="",IF(TITLE_NUMBER_PR="","",TITLE_NUMBER_PR),TITLE_NUMBER_PR_CHANGE)</f>
        <v>834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264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265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266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6CC4E-C06B-F65A-19E8-0.8478644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46161</v>
      </c>
      <c r="W30" s="2264"/>
      <c r="X30" s="2264"/>
      <c r="Y30" s="2264"/>
      <c r="Z30" s="2264"/>
      <c r="AA30" s="2264"/>
      <c r="AB30" s="2264"/>
      <c r="AC30" s="326"/>
      <c r="AD30" s="2264" t="str">
        <f>IF(TITLE_DATE_PR_CHANGE="",IF(TITLE_DATE_PR="","",TITLE_DATE_PR),TITLE_DATE_PR_CHANGE)</f>
        <v>46161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834</v>
      </c>
      <c r="W31" s="2251"/>
      <c r="X31" s="2251"/>
      <c r="Y31" s="2251"/>
      <c r="Z31" s="2251"/>
      <c r="AA31" s="2251"/>
      <c r="AB31" s="2251"/>
      <c r="AC31" s="326"/>
      <c r="AD31" s="2251" t="str">
        <f>IF(TITLE_NUMBER_PR_CHANGE="",IF(TITLE_NUMBER_PR="","",TITLE_NUMBER_PR),TITLE_NUMBER_PR_CHANGE)</f>
        <v>834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46161</v>
      </c>
      <c r="W34" s="2264"/>
      <c r="X34" s="2264"/>
      <c r="Y34" s="2264"/>
      <c r="Z34" s="2264"/>
      <c r="AA34" s="2264"/>
      <c r="AB34" s="2264"/>
      <c r="AC34" s="326"/>
      <c r="AD34" s="2264" t="str">
        <f>IF(TITLE_DATE_PR_CHANGE="",IF(TITLE_DATE_PR="","",TITLE_DATE_PR),TITLE_DATE_PR_CHANGE)</f>
        <v>46161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834</v>
      </c>
      <c r="W35" s="2251"/>
      <c r="X35" s="2251"/>
      <c r="Y35" s="2251"/>
      <c r="Z35" s="2251"/>
      <c r="AA35" s="2251"/>
      <c r="AB35" s="2251"/>
      <c r="AC35" s="326"/>
      <c r="AD35" s="2251" t="str">
        <f>IF(TITLE_NUMBER_PR_CHANGE="",IF(TITLE_NUMBER_PR="","",TITLE_NUMBER_PR),TITLE_NUMBER_PR_CHANGE)</f>
        <v>834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B6C8C-CDA7-390E-931C-0.1AA57D3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46161</v>
      </c>
      <c r="W30" s="2264"/>
      <c r="X30" s="2264"/>
      <c r="Y30" s="2264"/>
      <c r="Z30" s="2264"/>
      <c r="AA30" s="2264"/>
      <c r="AB30" s="2264"/>
      <c r="AC30" s="326"/>
      <c r="AD30" s="2264" t="str">
        <f>IF(TITLE_DATE_PR_CHANGE="",IF(TITLE_DATE_PR="","",TITLE_DATE_PR),TITLE_DATE_PR_CHANGE)</f>
        <v>46161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834</v>
      </c>
      <c r="W31" s="2251"/>
      <c r="X31" s="2251"/>
      <c r="Y31" s="2251"/>
      <c r="Z31" s="2251"/>
      <c r="AA31" s="2251"/>
      <c r="AB31" s="2251"/>
      <c r="AC31" s="326"/>
      <c r="AD31" s="2251" t="str">
        <f>IF(TITLE_NUMBER_PR_CHANGE="",IF(TITLE_NUMBER_PR="","",TITLE_NUMBER_PR),TITLE_NUMBER_PR_CHANGE)</f>
        <v>834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46161</v>
      </c>
      <c r="W34" s="2264"/>
      <c r="X34" s="2264"/>
      <c r="Y34" s="2264"/>
      <c r="Z34" s="2264"/>
      <c r="AA34" s="2264"/>
      <c r="AB34" s="2264"/>
      <c r="AC34" s="326"/>
      <c r="AD34" s="2264" t="str">
        <f>IF(TITLE_DATE_PR_CHANGE="",IF(TITLE_DATE_PR="","",TITLE_DATE_PR),TITLE_DATE_PR_CHANGE)</f>
        <v>46161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834</v>
      </c>
      <c r="W35" s="2251"/>
      <c r="X35" s="2251"/>
      <c r="Y35" s="2251"/>
      <c r="Z35" s="2251"/>
      <c r="AA35" s="2251"/>
      <c r="AB35" s="2251"/>
      <c r="AC35" s="326"/>
      <c r="AD35" s="2251" t="str">
        <f>IF(TITLE_NUMBER_PR_CHANGE="",IF(TITLE_NUMBER_PR="","",TITLE_NUMBER_PR),TITLE_NUMBER_PR_CHANGE)</f>
        <v>834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B9B03-EEE6-4443-33F3-0.C17C639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46161</v>
      </c>
      <c r="W30" s="2264"/>
      <c r="X30" s="2264"/>
      <c r="Y30" s="2264"/>
      <c r="Z30" s="2264"/>
      <c r="AA30" s="2264"/>
      <c r="AB30" s="2264"/>
      <c r="AC30" s="326"/>
      <c r="AD30" s="2264" t="str">
        <f>IF(TITLE_DATE_PR_CHANGE="",IF(TITLE_DATE_PR="","",TITLE_DATE_PR),TITLE_DATE_PR_CHANGE)</f>
        <v>46161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834</v>
      </c>
      <c r="W31" s="2251"/>
      <c r="X31" s="2251"/>
      <c r="Y31" s="2251"/>
      <c r="Z31" s="2251"/>
      <c r="AA31" s="2251"/>
      <c r="AB31" s="2251"/>
      <c r="AC31" s="326"/>
      <c r="AD31" s="2251" t="str">
        <f>IF(TITLE_NUMBER_PR_CHANGE="",IF(TITLE_NUMBER_PR="","",TITLE_NUMBER_PR),TITLE_NUMBER_PR_CHANGE)</f>
        <v>834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46161</v>
      </c>
      <c r="W34" s="2264"/>
      <c r="X34" s="2264"/>
      <c r="Y34" s="2264"/>
      <c r="Z34" s="2264"/>
      <c r="AA34" s="2264"/>
      <c r="AB34" s="2264"/>
      <c r="AC34" s="326"/>
      <c r="AD34" s="2264" t="str">
        <f>IF(TITLE_DATE_PR_CHANGE="",IF(TITLE_DATE_PR="","",TITLE_DATE_PR),TITLE_DATE_PR_CHANGE)</f>
        <v>46161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834</v>
      </c>
      <c r="W35" s="2251"/>
      <c r="X35" s="2251"/>
      <c r="Y35" s="2251"/>
      <c r="Z35" s="2251"/>
      <c r="AA35" s="2251"/>
      <c r="AB35" s="2251"/>
      <c r="AC35" s="326"/>
      <c r="AD35" s="2251" t="str">
        <f>IF(TITLE_NUMBER_PR_CHANGE="",IF(TITLE_NUMBER_PR="","",TITLE_NUMBER_PR),TITLE_NUMBER_PR_CHANGE)</f>
        <v>834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61902-845D-E21A-5247-0.7920EDC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46161</v>
      </c>
      <c r="W30" s="2264"/>
      <c r="X30" s="2264"/>
      <c r="Y30" s="2264"/>
      <c r="Z30" s="2264"/>
      <c r="AA30" s="2264"/>
      <c r="AB30" s="2264"/>
      <c r="AC30" s="326"/>
      <c r="AD30" s="2264" t="str">
        <f>IF(TITLE_DATE_PR_CHANGE="",IF(TITLE_DATE_PR="","",TITLE_DATE_PR),TITLE_DATE_PR_CHANGE)</f>
        <v>46161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834</v>
      </c>
      <c r="W31" s="2251"/>
      <c r="X31" s="2251"/>
      <c r="Y31" s="2251"/>
      <c r="Z31" s="2251"/>
      <c r="AA31" s="2251"/>
      <c r="AB31" s="2251"/>
      <c r="AC31" s="326"/>
      <c r="AD31" s="2251" t="str">
        <f>IF(TITLE_NUMBER_PR_CHANGE="",IF(TITLE_NUMBER_PR="","",TITLE_NUMBER_PR),TITLE_NUMBER_PR_CHANGE)</f>
        <v>834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46161</v>
      </c>
      <c r="W34" s="2264"/>
      <c r="X34" s="2264"/>
      <c r="Y34" s="2264"/>
      <c r="Z34" s="2264"/>
      <c r="AA34" s="2264"/>
      <c r="AB34" s="2264"/>
      <c r="AC34" s="326"/>
      <c r="AD34" s="2264" t="str">
        <f>IF(TITLE_DATE_PR_CHANGE="",IF(TITLE_DATE_PR="","",TITLE_DATE_PR),TITLE_DATE_PR_CHANGE)</f>
        <v>46161</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834</v>
      </c>
      <c r="W35" s="2251"/>
      <c r="X35" s="2251"/>
      <c r="Y35" s="2251"/>
      <c r="Z35" s="2251"/>
      <c r="AA35" s="2251"/>
      <c r="AB35" s="2251"/>
      <c r="AC35" s="326"/>
      <c r="AD35" s="2251" t="str">
        <f>IF(TITLE_NUMBER_PR_CHANGE="",IF(TITLE_NUMBER_PR="","",TITLE_NUMBER_PR),TITLE_NUMBER_PR_CHANGE)</f>
        <v>834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F0106-F808-4CEE-767E-0.13B46AA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264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265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ИМУП «ПОСЖИЛКОМСЕРВИС»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46161</v>
      </c>
      <c r="Y34" s="2264"/>
      <c r="Z34" s="2264"/>
      <c r="AA34" s="2264"/>
      <c r="AB34" s="2264"/>
      <c r="AC34" s="2264"/>
      <c r="AD34" s="2264"/>
      <c r="AE34" s="2264"/>
      <c r="AF34" s="326"/>
      <c r="AG34" s="2264" t="str">
        <f>IF(TITLE_DATE_PR_CHANGE="",IF(TITLE_DATE_PR="","",TITLE_DATE_PR),TITLE_DATE_PR_CHANGE)</f>
        <v>46161</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834</v>
      </c>
      <c r="Y35" s="2251"/>
      <c r="Z35" s="2251"/>
      <c r="AA35" s="2251"/>
      <c r="AB35" s="2251"/>
      <c r="AC35" s="2251"/>
      <c r="AD35" s="2251"/>
      <c r="AE35" s="2251"/>
      <c r="AF35" s="326"/>
      <c r="AG35" s="2251" t="str">
        <f>IF(TITLE_NUMBER_PR_CHANGE="",IF(TITLE_NUMBER_PR="","",TITLE_NUMBER_PR),TITLE_NUMBER_PR_CHANGE)</f>
        <v>834</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46161</v>
      </c>
      <c r="Y38" s="2264"/>
      <c r="Z38" s="2264"/>
      <c r="AA38" s="2264"/>
      <c r="AB38" s="2264"/>
      <c r="AC38" s="2264"/>
      <c r="AD38" s="2264"/>
      <c r="AE38" s="2264"/>
      <c r="AF38" s="326"/>
      <c r="AG38" s="2264" t="str">
        <f>IF(TITLE_DATE_PR_CHANGE="",IF(TITLE_DATE_PR="","",TITLE_DATE_PR),TITLE_DATE_PR_CHANGE)</f>
        <v>46161</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834</v>
      </c>
      <c r="Y39" s="2251"/>
      <c r="Z39" s="2251"/>
      <c r="AA39" s="2251"/>
      <c r="AB39" s="2251"/>
      <c r="AC39" s="2251"/>
      <c r="AD39" s="2251"/>
      <c r="AE39" s="2251"/>
      <c r="AF39" s="326"/>
      <c r="AG39" s="2251" t="str">
        <f>IF(TITLE_NUMBER_PR_CHANGE="",IF(TITLE_NUMBER_PR="","",TITLE_NUMBER_PR),TITLE_NUMBER_PR_CHANGE)</f>
        <v>834</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264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265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266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DA863C-6B0E-7E86-E92D-0.73BDB04}" mc:Ignorable="x14ac xr xr2 xr3">
  <sheetPr>
    <tabColor rgb="FFCCCCFF"/>
  </sheetPr>
  <dimension ref="A1:Q79"/>
  <sheetViews>
    <sheetView topLeftCell="A1" showGridLines="0" zoomScale="90" workbookViewId="0">
      <selection activeCell="F64" sqref="F64:F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46161</v>
      </c>
      <c r="G11" s="77"/>
      <c r="H11" s="773" t="s">
        <v>22</v>
      </c>
      <c r="J11" s="876" t="s">
        <v>23</v>
      </c>
      <c r="Q11" s="74">
        <v>0</v>
      </c>
    </row>
    <row customHeight="1" ht="22.5">
      <c r="A12" s="2098"/>
      <c r="D12" s="75"/>
      <c r="E12" s="1165" t="s">
        <v>24</v>
      </c>
      <c r="F12" s="1732">
        <v>46387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46161</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08A1689-D83D-4C7A-4683-0.C9682162}"/>
    <hyperlink ref="H17" location="Титульный!H9" display="Как заполнить?" tooltip="Помощь по работе с полями отчётной формы" xr:uid="{0ACE151D-930E-B919-8CF7-0.B1FDFD33}"/>
    <hyperlink ref="H39" location="Титульный!H9" display="Как заполнить?" tooltip="Помощь по работе с полями отчётной формы" xr:uid="{09D56588-3BA1-55AE-51DB-0.F15D1AA5}"/>
    <hyperlink ref="H62" location="Титульный!H9" display="Как заполнить?" tooltip="Помощь по работе с полями отчётной формы" xr:uid="{7DDBC07C-9412-2254-8B66-0.31A2E68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B35B4-A0DD-5E1C-1305-0.4AC2257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264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265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ИМУП «ПОСЖИЛКОМСЕРВИС»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46161</v>
      </c>
      <c r="W31" s="2264"/>
      <c r="X31" s="2264"/>
      <c r="Y31" s="2264"/>
      <c r="Z31" s="2264"/>
      <c r="AA31" s="326"/>
      <c r="AB31" s="2264" t="str">
        <f>IF(TITLE_DATE_PR_CHANGE="",IF(TITLE_DATE_PR="","",TITLE_DATE_PR),TITLE_DATE_PR_CHANGE)</f>
        <v>46161</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834</v>
      </c>
      <c r="W32" s="2251"/>
      <c r="X32" s="2251"/>
      <c r="Y32" s="2251"/>
      <c r="Z32" s="2251"/>
      <c r="AA32" s="326"/>
      <c r="AB32" s="2251" t="str">
        <f>IF(TITLE_NUMBER_PR_CHANGE="",IF(TITLE_NUMBER_PR="","",TITLE_NUMBER_PR),TITLE_NUMBER_PR_CHANGE)</f>
        <v>834</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46161</v>
      </c>
      <c r="W35" s="2264"/>
      <c r="X35" s="2264"/>
      <c r="Y35" s="2264"/>
      <c r="Z35" s="2264"/>
      <c r="AA35" s="326"/>
      <c r="AB35" s="2264" t="str">
        <f>IF(TITLE_DATE_PR_CHANGE="",IF(TITLE_DATE_PR="","",TITLE_DATE_PR),TITLE_DATE_PR_CHANGE)</f>
        <v>46161</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834</v>
      </c>
      <c r="W36" s="2251"/>
      <c r="X36" s="2251"/>
      <c r="Y36" s="2251"/>
      <c r="Z36" s="2251"/>
      <c r="AA36" s="326"/>
      <c r="AB36" s="2251" t="str">
        <f>IF(TITLE_NUMBER_PR_CHANGE="",IF(TITLE_NUMBER_PR="","",TITLE_NUMBER_PR),TITLE_NUMBER_PR_CHANGE)</f>
        <v>834</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264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265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265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266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18913-F9A4-2C19-B5C7-0.91929F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46161</v>
      </c>
      <c r="W28" s="2264"/>
      <c r="X28" s="2264"/>
      <c r="Y28" s="2264"/>
      <c r="Z28" s="2264"/>
      <c r="AA28" s="2264"/>
      <c r="AB28" s="326"/>
      <c r="AC28" s="2264" t="str">
        <f>IF(TITLE_DATE_PR_CHANGE="",IF(TITLE_DATE_PR="","",TITLE_DATE_PR),TITLE_DATE_PR_CHANGE)</f>
        <v>46161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834</v>
      </c>
      <c r="W29" s="2251"/>
      <c r="X29" s="2251"/>
      <c r="Y29" s="2251"/>
      <c r="Z29" s="2251"/>
      <c r="AA29" s="2251"/>
      <c r="AB29" s="326"/>
      <c r="AC29" s="2251" t="str">
        <f>IF(TITLE_NUMBER_PR_CHANGE="",IF(TITLE_NUMBER_PR="","",TITLE_NUMBER_PR),TITLE_NUMBER_PR_CHANGE)</f>
        <v>834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46161</v>
      </c>
      <c r="W32" s="2264"/>
      <c r="X32" s="2264"/>
      <c r="Y32" s="2264"/>
      <c r="Z32" s="2264"/>
      <c r="AA32" s="2264"/>
      <c r="AB32" s="326"/>
      <c r="AC32" s="2264" t="str">
        <f>IF(TITLE_DATE_PR_CHANGE="",IF(TITLE_DATE_PR="","",TITLE_DATE_PR),TITLE_DATE_PR_CHANGE)</f>
        <v>46161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834</v>
      </c>
      <c r="W33" s="2251"/>
      <c r="X33" s="2251"/>
      <c r="Y33" s="2251"/>
      <c r="Z33" s="2251"/>
      <c r="AA33" s="2251"/>
      <c r="AB33" s="326"/>
      <c r="AC33" s="2251" t="str">
        <f>IF(TITLE_NUMBER_PR_CHANGE="",IF(TITLE_NUMBER_PR="","",TITLE_NUMBER_PR),TITLE_NUMBER_PR_CHANGE)</f>
        <v>834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224</v>
      </c>
      <c r="B46" s="1363" t="s">
        <v>225</v>
      </c>
      <c r="C46" s="1363" t="s">
        <v>226</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5922-836A-EE9C-A293-0.CA27D6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46161</v>
      </c>
      <c r="W28" s="2264"/>
      <c r="X28" s="2264"/>
      <c r="Y28" s="2264"/>
      <c r="Z28" s="2264"/>
      <c r="AA28" s="2264"/>
      <c r="AB28" s="326"/>
      <c r="AC28" s="2264" t="str">
        <f>IF(TITLE_DATE_PR_CHANGE="",IF(TITLE_DATE_PR="","",TITLE_DATE_PR),TITLE_DATE_PR_CHANGE)</f>
        <v>46161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834</v>
      </c>
      <c r="W29" s="2251"/>
      <c r="X29" s="2251"/>
      <c r="Y29" s="2251"/>
      <c r="Z29" s="2251"/>
      <c r="AA29" s="2251"/>
      <c r="AB29" s="326"/>
      <c r="AC29" s="2251" t="str">
        <f>IF(TITLE_NUMBER_PR_CHANGE="",IF(TITLE_NUMBER_PR="","",TITLE_NUMBER_PR),TITLE_NUMBER_PR_CHANGE)</f>
        <v>834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46161</v>
      </c>
      <c r="W32" s="2264"/>
      <c r="X32" s="2264"/>
      <c r="Y32" s="2264"/>
      <c r="Z32" s="2264"/>
      <c r="AA32" s="2264"/>
      <c r="AB32" s="326"/>
      <c r="AC32" s="2264" t="str">
        <f>IF(TITLE_DATE_PR_CHANGE="",IF(TITLE_DATE_PR="","",TITLE_DATE_PR),TITLE_DATE_PR_CHANGE)</f>
        <v>46161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834</v>
      </c>
      <c r="W33" s="2251"/>
      <c r="X33" s="2251"/>
      <c r="Y33" s="2251"/>
      <c r="Z33" s="2251"/>
      <c r="AA33" s="2251"/>
      <c r="AB33" s="326"/>
      <c r="AC33" s="2251" t="str">
        <f>IF(TITLE_NUMBER_PR_CHANGE="",IF(TITLE_NUMBER_PR="","",TITLE_NUMBER_PR),TITLE_NUMBER_PR_CHANGE)</f>
        <v>834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229</v>
      </c>
      <c r="B46" s="1363" t="s">
        <v>230</v>
      </c>
      <c r="C46" s="1363" t="s">
        <v>231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35387-A3DB-9253-DF98-0.7278A4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46161</v>
      </c>
      <c r="W28" s="2264"/>
      <c r="X28" s="2264"/>
      <c r="Y28" s="2264"/>
      <c r="Z28" s="2264"/>
      <c r="AA28" s="2264"/>
      <c r="AB28" s="326"/>
      <c r="AC28" s="2264" t="str">
        <f>IF(TITLE_DATE_PR_CHANGE="",IF(TITLE_DATE_PR="","",TITLE_DATE_PR),TITLE_DATE_PR_CHANGE)</f>
        <v>46161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834</v>
      </c>
      <c r="W29" s="2251"/>
      <c r="X29" s="2251"/>
      <c r="Y29" s="2251"/>
      <c r="Z29" s="2251"/>
      <c r="AA29" s="2251"/>
      <c r="AB29" s="326"/>
      <c r="AC29" s="2251" t="str">
        <f>IF(TITLE_NUMBER_PR_CHANGE="",IF(TITLE_NUMBER_PR="","",TITLE_NUMBER_PR),TITLE_NUMBER_PR_CHANGE)</f>
        <v>834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46161</v>
      </c>
      <c r="W32" s="2264"/>
      <c r="X32" s="2264"/>
      <c r="Y32" s="2264"/>
      <c r="Z32" s="2264"/>
      <c r="AA32" s="2264"/>
      <c r="AB32" s="326"/>
      <c r="AC32" s="2264" t="str">
        <f>IF(TITLE_DATE_PR_CHANGE="",IF(TITLE_DATE_PR="","",TITLE_DATE_PR),TITLE_DATE_PR_CHANGE)</f>
        <v>46161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834</v>
      </c>
      <c r="W33" s="2251"/>
      <c r="X33" s="2251"/>
      <c r="Y33" s="2251"/>
      <c r="Z33" s="2251"/>
      <c r="AA33" s="2251"/>
      <c r="AB33" s="326"/>
      <c r="AC33" s="2251" t="str">
        <f>IF(TITLE_NUMBER_PR_CHANGE="",IF(TITLE_NUMBER_PR="","",TITLE_NUMBER_PR),TITLE_NUMBER_PR_CHANGE)</f>
        <v>834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D8BFF-DAC8-EA95-0957-0.555D35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46161</v>
      </c>
      <c r="W28" s="2264"/>
      <c r="X28" s="2264"/>
      <c r="Y28" s="2264"/>
      <c r="Z28" s="2264"/>
      <c r="AA28" s="2264"/>
      <c r="AB28" s="326"/>
      <c r="AC28" s="2264" t="str">
        <f>IF(TITLE_DATE_PR_CHANGE="",IF(TITLE_DATE_PR="","",TITLE_DATE_PR),TITLE_DATE_PR_CHANGE)</f>
        <v>46161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834</v>
      </c>
      <c r="W29" s="2251"/>
      <c r="X29" s="2251"/>
      <c r="Y29" s="2251"/>
      <c r="Z29" s="2251"/>
      <c r="AA29" s="2251"/>
      <c r="AB29" s="326"/>
      <c r="AC29" s="2251" t="str">
        <f>IF(TITLE_NUMBER_PR_CHANGE="",IF(TITLE_NUMBER_PR="","",TITLE_NUMBER_PR),TITLE_NUMBER_PR_CHANGE)</f>
        <v>834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46161</v>
      </c>
      <c r="W32" s="2264"/>
      <c r="X32" s="2264"/>
      <c r="Y32" s="2264"/>
      <c r="Z32" s="2264"/>
      <c r="AA32" s="2264"/>
      <c r="AB32" s="326"/>
      <c r="AC32" s="2264" t="str">
        <f>IF(TITLE_DATE_PR_CHANGE="",IF(TITLE_DATE_PR="","",TITLE_DATE_PR),TITLE_DATE_PR_CHANGE)</f>
        <v>46161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834</v>
      </c>
      <c r="W33" s="2251"/>
      <c r="X33" s="2251"/>
      <c r="Y33" s="2251"/>
      <c r="Z33" s="2251"/>
      <c r="AA33" s="2251"/>
      <c r="AB33" s="326"/>
      <c r="AC33" s="2251" t="str">
        <f>IF(TITLE_NUMBER_PR_CHANGE="",IF(TITLE_NUMBER_PR="","",TITLE_NUMBER_PR),TITLE_NUMBER_PR_CHANGE)</f>
        <v>834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755C3-C5DF-B348-A988-0.36817AB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264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265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46161</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834</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46161</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834</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264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265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265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266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CB668-CAD5-2598-8695-0.4A5EDF1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264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46161</v>
      </c>
      <c r="W32" s="2264"/>
      <c r="X32" s="2264"/>
      <c r="Y32" s="2264"/>
      <c r="Z32" s="2264"/>
      <c r="AA32" s="2264"/>
      <c r="AB32" s="2264"/>
      <c r="AC32" s="326"/>
      <c r="AD32" s="2264" t="str">
        <f>IF(TITLE_DATE_PR_CHANGE="",IF(TITLE_DATE_PR="","",TITLE_DATE_PR),TITLE_DATE_PR_CHANGE)</f>
        <v>46161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834</v>
      </c>
      <c r="W33" s="2251"/>
      <c r="X33" s="2251"/>
      <c r="Y33" s="2251"/>
      <c r="Z33" s="2251"/>
      <c r="AA33" s="2251"/>
      <c r="AB33" s="2251"/>
      <c r="AC33" s="326"/>
      <c r="AD33" s="2251" t="str">
        <f>IF(TITLE_NUMBER_PR_CHANGE="",IF(TITLE_NUMBER_PR="","",TITLE_NUMBER_PR),TITLE_NUMBER_PR_CHANGE)</f>
        <v>834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46161</v>
      </c>
      <c r="W36" s="2264"/>
      <c r="X36" s="2264"/>
      <c r="Y36" s="2264"/>
      <c r="Z36" s="2264"/>
      <c r="AA36" s="2264"/>
      <c r="AB36" s="2264"/>
      <c r="AC36" s="326"/>
      <c r="AD36" s="2264" t="str">
        <f>IF(TITLE_DATE_PR_CHANGE="",IF(TITLE_DATE_PR="","",TITLE_DATE_PR),TITLE_DATE_PR_CHANGE)</f>
        <v>46161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834</v>
      </c>
      <c r="W37" s="2251"/>
      <c r="X37" s="2251"/>
      <c r="Y37" s="2251"/>
      <c r="Z37" s="2251"/>
      <c r="AA37" s="2251"/>
      <c r="AB37" s="2251"/>
      <c r="AC37" s="326"/>
      <c r="AD37" s="2251" t="str">
        <f>IF(TITLE_NUMBER_PR_CHANGE="",IF(TITLE_NUMBER_PR="","",TITLE_NUMBER_PR),TITLE_NUMBER_PR_CHANGE)</f>
        <v>834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244</v>
      </c>
      <c r="B50" s="1343" t="s">
        <v>245</v>
      </c>
      <c r="C50" s="1343" t="s">
        <v>246</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264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265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266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C54AD-669E-0371-3E97-0.57A991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46161</v>
      </c>
      <c r="W28" s="2264"/>
      <c r="X28" s="2264"/>
      <c r="Y28" s="2264"/>
      <c r="Z28" s="2264"/>
      <c r="AA28" s="2264"/>
      <c r="AB28" s="326"/>
      <c r="AC28" s="2264" t="str">
        <f>IF(TITLE_DATE_PR_CHANGE="",IF(TITLE_DATE_PR="","",TITLE_DATE_PR),TITLE_DATE_PR_CHANGE)</f>
        <v>46161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834</v>
      </c>
      <c r="W29" s="2251"/>
      <c r="X29" s="2251"/>
      <c r="Y29" s="2251"/>
      <c r="Z29" s="2251"/>
      <c r="AA29" s="2251"/>
      <c r="AB29" s="326"/>
      <c r="AC29" s="2251" t="str">
        <f>IF(TITLE_NUMBER_PR_CHANGE="",IF(TITLE_NUMBER_PR="","",TITLE_NUMBER_PR),TITLE_NUMBER_PR_CHANGE)</f>
        <v>834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46161</v>
      </c>
      <c r="W32" s="2264"/>
      <c r="X32" s="2264"/>
      <c r="Y32" s="2264"/>
      <c r="Z32" s="2264"/>
      <c r="AA32" s="2264"/>
      <c r="AB32" s="326"/>
      <c r="AC32" s="2264" t="str">
        <f>IF(TITLE_DATE_PR_CHANGE="",IF(TITLE_DATE_PR="","",TITLE_DATE_PR),TITLE_DATE_PR_CHANGE)</f>
        <v>46161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834</v>
      </c>
      <c r="W33" s="2251"/>
      <c r="X33" s="2251"/>
      <c r="Y33" s="2251"/>
      <c r="Z33" s="2251"/>
      <c r="AA33" s="2251"/>
      <c r="AB33" s="326"/>
      <c r="AC33" s="2251" t="str">
        <f>IF(TITLE_NUMBER_PR_CHANGE="",IF(TITLE_NUMBER_PR="","",TITLE_NUMBER_PR),TITLE_NUMBER_PR_CHANGE)</f>
        <v>834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520</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520</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DA4D1-3369-5A69-416F-0.365A6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46161</v>
      </c>
      <c r="W28" s="2264"/>
      <c r="X28" s="2264"/>
      <c r="Y28" s="2264"/>
      <c r="Z28" s="2264"/>
      <c r="AA28" s="2264"/>
      <c r="AB28" s="326"/>
      <c r="AC28" s="2264" t="str">
        <f>IF(TITLE_DATE_PR_CHANGE="",IF(TITLE_DATE_PR="","",TITLE_DATE_PR),TITLE_DATE_PR_CHANGE)</f>
        <v>46161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834</v>
      </c>
      <c r="W29" s="2251"/>
      <c r="X29" s="2251"/>
      <c r="Y29" s="2251"/>
      <c r="Z29" s="2251"/>
      <c r="AA29" s="2251"/>
      <c r="AB29" s="326"/>
      <c r="AC29" s="2251" t="str">
        <f>IF(TITLE_NUMBER_PR_CHANGE="",IF(TITLE_NUMBER_PR="","",TITLE_NUMBER_PR),TITLE_NUMBER_PR_CHANGE)</f>
        <v>834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46161</v>
      </c>
      <c r="W32" s="2264"/>
      <c r="X32" s="2264"/>
      <c r="Y32" s="2264"/>
      <c r="Z32" s="2264"/>
      <c r="AA32" s="2264"/>
      <c r="AB32" s="326"/>
      <c r="AC32" s="2264" t="str">
        <f>IF(TITLE_DATE_PR_CHANGE="",IF(TITLE_DATE_PR="","",TITLE_DATE_PR),TITLE_DATE_PR_CHANGE)</f>
        <v>46161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834</v>
      </c>
      <c r="W33" s="2251"/>
      <c r="X33" s="2251"/>
      <c r="Y33" s="2251"/>
      <c r="Z33" s="2251"/>
      <c r="AA33" s="2251"/>
      <c r="AB33" s="326"/>
      <c r="AC33" s="2251" t="str">
        <f>IF(TITLE_NUMBER_PR_CHANGE="",IF(TITLE_NUMBER_PR="","",TITLE_NUMBER_PR),TITLE_NUMBER_PR_CHANGE)</f>
        <v>834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521</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521</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D7D11-DFE9-8F69-D88E-0.7F56328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46161</v>
      </c>
      <c r="W32" s="2264"/>
      <c r="X32" s="2264"/>
      <c r="Y32" s="2264"/>
      <c r="Z32" s="2264"/>
      <c r="AA32" s="2264"/>
      <c r="AB32" s="2264"/>
      <c r="AC32" s="326"/>
      <c r="AD32" s="2264" t="str">
        <f>IF(TITLE_DATE_PR_CHANGE="",IF(TITLE_DATE_PR="","",TITLE_DATE_PR),TITLE_DATE_PR_CHANGE)</f>
        <v>46161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834</v>
      </c>
      <c r="W33" s="2251"/>
      <c r="X33" s="2251"/>
      <c r="Y33" s="2251"/>
      <c r="Z33" s="2251"/>
      <c r="AA33" s="2251"/>
      <c r="AB33" s="2251"/>
      <c r="AC33" s="326"/>
      <c r="AD33" s="2251" t="str">
        <f>IF(TITLE_NUMBER_PR_CHANGE="",IF(TITLE_NUMBER_PR="","",TITLE_NUMBER_PR),TITLE_NUMBER_PR_CHANGE)</f>
        <v>834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46161</v>
      </c>
      <c r="W36" s="2264"/>
      <c r="X36" s="2264"/>
      <c r="Y36" s="2264"/>
      <c r="Z36" s="2264"/>
      <c r="AA36" s="2264"/>
      <c r="AB36" s="2264"/>
      <c r="AC36" s="326"/>
      <c r="AD36" s="2264" t="str">
        <f>IF(TITLE_DATE_PR_CHANGE="",IF(TITLE_DATE_PR="","",TITLE_DATE_PR),TITLE_DATE_PR_CHANGE)</f>
        <v>46161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834</v>
      </c>
      <c r="W37" s="2251"/>
      <c r="X37" s="2251"/>
      <c r="Y37" s="2251"/>
      <c r="Z37" s="2251"/>
      <c r="AA37" s="2251"/>
      <c r="AB37" s="2251"/>
      <c r="AC37" s="326"/>
      <c r="AD37" s="2251" t="str">
        <f>IF(TITLE_NUMBER_PR_CHANGE="",IF(TITLE_NUMBER_PR="","",TITLE_NUMBER_PR),TITLE_NUMBER_PR_CHANGE)</f>
        <v>834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529</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264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265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266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C08AE-D755-E8DD-B80E-0.E4BEBD8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Рабочий поселок Искателей(11811111)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B92C1-856D-CE07-6DED-0.C5C95F2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46161</v>
      </c>
      <c r="W28" s="2264"/>
      <c r="X28" s="2264"/>
      <c r="Y28" s="2264"/>
      <c r="Z28" s="2264"/>
      <c r="AA28" s="2264"/>
      <c r="AB28" s="2264"/>
      <c r="AC28" s="2264"/>
      <c r="AD28" s="2264"/>
      <c r="AE28" s="2264"/>
      <c r="AF28" s="326"/>
      <c r="AG28" s="2264" t="str">
        <f>IF(TITLE_DATE_PR_CHANGE="",IF(TITLE_DATE_PR="","",TITLE_DATE_PR),TITLE_DATE_PR_CHANGE)</f>
        <v>46161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834</v>
      </c>
      <c r="W29" s="2251"/>
      <c r="X29" s="2251"/>
      <c r="Y29" s="2251"/>
      <c r="Z29" s="2251"/>
      <c r="AA29" s="2251"/>
      <c r="AB29" s="2251"/>
      <c r="AC29" s="2251"/>
      <c r="AD29" s="2251"/>
      <c r="AE29" s="2251"/>
      <c r="AF29" s="326"/>
      <c r="AG29" s="2251" t="str">
        <f>IF(TITLE_NUMBER_PR_CHANGE="",IF(TITLE_NUMBER_PR="","",TITLE_NUMBER_PR),TITLE_NUMBER_PR_CHANGE)</f>
        <v>834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46161</v>
      </c>
      <c r="W32" s="2264"/>
      <c r="X32" s="2264"/>
      <c r="Y32" s="2264"/>
      <c r="Z32" s="2264"/>
      <c r="AA32" s="2264"/>
      <c r="AB32" s="2264"/>
      <c r="AC32" s="2264"/>
      <c r="AD32" s="2264"/>
      <c r="AE32" s="2264"/>
      <c r="AF32" s="326"/>
      <c r="AG32" s="2264" t="str">
        <f>IF(TITLE_DATE_PR_CHANGE="",IF(TITLE_DATE_PR="","",TITLE_DATE_PR),TITLE_DATE_PR_CHANGE)</f>
        <v>46161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834</v>
      </c>
      <c r="W33" s="2251"/>
      <c r="X33" s="2251"/>
      <c r="Y33" s="2251"/>
      <c r="Z33" s="2251"/>
      <c r="AA33" s="2251"/>
      <c r="AB33" s="2251"/>
      <c r="AC33" s="2251"/>
      <c r="AD33" s="2251"/>
      <c r="AE33" s="2251"/>
      <c r="AF33" s="326"/>
      <c r="AG33" s="2251" t="str">
        <f>IF(TITLE_NUMBER_PR_CHANGE="",IF(TITLE_NUMBER_PR="","",TITLE_NUMBER_PR),TITLE_NUMBER_PR_CHANGE)</f>
        <v>834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532</v>
      </c>
      <c r="W38" s="2365" t="s">
        <v>533</v>
      </c>
      <c r="X38" s="2365"/>
      <c r="Y38" s="2365"/>
      <c r="Z38" s="2365" t="s">
        <v>534</v>
      </c>
      <c r="AA38" s="2365"/>
      <c r="AB38" s="2365"/>
      <c r="AC38" s="2294" t="s">
        <v>437</v>
      </c>
      <c r="AD38" s="2313"/>
      <c r="AE38" s="2314"/>
      <c r="AF38" s="2278"/>
      <c r="AG38" s="2366" t="s">
        <v>532</v>
      </c>
      <c r="AH38" s="2365" t="s">
        <v>533</v>
      </c>
      <c r="AI38" s="2365"/>
      <c r="AJ38" s="2365"/>
      <c r="AK38" s="2365" t="s">
        <v>534</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538</v>
      </c>
      <c r="Y40" s="1983" t="s">
        <v>539</v>
      </c>
      <c r="Z40" s="2365"/>
      <c r="AA40" s="1983" t="s">
        <v>540</v>
      </c>
      <c r="AB40" s="1983" t="s">
        <v>541</v>
      </c>
      <c r="AC40" s="1489" t="s">
        <v>447</v>
      </c>
      <c r="AD40" s="2270" t="s">
        <v>448</v>
      </c>
      <c r="AE40" s="2271"/>
      <c r="AF40" s="2279"/>
      <c r="AG40" s="2366"/>
      <c r="AH40" s="2365"/>
      <c r="AI40" s="1983" t="s">
        <v>538</v>
      </c>
      <c r="AJ40" s="1983" t="s">
        <v>539</v>
      </c>
      <c r="AK40" s="2365"/>
      <c r="AL40" s="1983" t="s">
        <v>540</v>
      </c>
      <c r="AM40" s="1983" t="s">
        <v>541</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542</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249</v>
      </c>
      <c r="B47" s="1363" t="s">
        <v>250</v>
      </c>
      <c r="C47" s="1363" t="s">
        <v>251</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542</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264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265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266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AEA6F-6F86-E132-9123-0.C11D4C4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46161</v>
      </c>
      <c r="W28" s="2264"/>
      <c r="X28" s="2264"/>
      <c r="Y28" s="2264"/>
      <c r="Z28" s="2264"/>
      <c r="AA28" s="2264"/>
      <c r="AB28" s="2264"/>
      <c r="AC28" s="2264"/>
      <c r="AD28" s="2264"/>
      <c r="AE28" s="2264"/>
      <c r="AF28" s="326"/>
      <c r="AG28" s="2264" t="str">
        <f>IF(TITLE_DATE_PR_CHANGE="",IF(TITLE_DATE_PR="","",TITLE_DATE_PR),TITLE_DATE_PR_CHANGE)</f>
        <v>46161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834</v>
      </c>
      <c r="W29" s="2251"/>
      <c r="X29" s="2251"/>
      <c r="Y29" s="2251"/>
      <c r="Z29" s="2251"/>
      <c r="AA29" s="2251"/>
      <c r="AB29" s="2251"/>
      <c r="AC29" s="2251"/>
      <c r="AD29" s="2251"/>
      <c r="AE29" s="2251"/>
      <c r="AF29" s="326"/>
      <c r="AG29" s="2251" t="str">
        <f>IF(TITLE_NUMBER_PR_CHANGE="",IF(TITLE_NUMBER_PR="","",TITLE_NUMBER_PR),TITLE_NUMBER_PR_CHANGE)</f>
        <v>834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46161</v>
      </c>
      <c r="W32" s="2264"/>
      <c r="X32" s="2264"/>
      <c r="Y32" s="2264"/>
      <c r="Z32" s="2264"/>
      <c r="AA32" s="2264"/>
      <c r="AB32" s="2264"/>
      <c r="AC32" s="2264"/>
      <c r="AD32" s="2264"/>
      <c r="AE32" s="2264"/>
      <c r="AF32" s="326"/>
      <c r="AG32" s="2264" t="str">
        <f>IF(TITLE_DATE_PR_CHANGE="",IF(TITLE_DATE_PR="","",TITLE_DATE_PR),TITLE_DATE_PR_CHANGE)</f>
        <v>46161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834</v>
      </c>
      <c r="W33" s="2251"/>
      <c r="X33" s="2251"/>
      <c r="Y33" s="2251"/>
      <c r="Z33" s="2251"/>
      <c r="AA33" s="2251"/>
      <c r="AB33" s="2251"/>
      <c r="AC33" s="2251"/>
      <c r="AD33" s="2251"/>
      <c r="AE33" s="2251"/>
      <c r="AF33" s="326"/>
      <c r="AG33" s="2251" t="str">
        <f>IF(TITLE_NUMBER_PR_CHANGE="",IF(TITLE_NUMBER_PR="","",TITLE_NUMBER_PR),TITLE_NUMBER_PR_CHANGE)</f>
        <v>834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437</v>
      </c>
      <c r="AD38" s="2313"/>
      <c r="AE38" s="2314"/>
      <c r="AF38" s="2278"/>
      <c r="AG38" s="2366" t="s">
        <v>532</v>
      </c>
      <c r="AH38" s="2365" t="s">
        <v>533</v>
      </c>
      <c r="AI38" s="2365"/>
      <c r="AJ38" s="2365"/>
      <c r="AK38" s="2365" t="s">
        <v>534</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538</v>
      </c>
      <c r="Y40" s="1983" t="s">
        <v>539</v>
      </c>
      <c r="Z40" s="2365"/>
      <c r="AA40" s="1983" t="s">
        <v>540</v>
      </c>
      <c r="AB40" s="1983" t="s">
        <v>541</v>
      </c>
      <c r="AC40" s="1489" t="s">
        <v>447</v>
      </c>
      <c r="AD40" s="2270" t="s">
        <v>448</v>
      </c>
      <c r="AE40" s="2271"/>
      <c r="AF40" s="2279"/>
      <c r="AG40" s="2366"/>
      <c r="AH40" s="2365"/>
      <c r="AI40" s="1983" t="s">
        <v>538</v>
      </c>
      <c r="AJ40" s="1983" t="s">
        <v>539</v>
      </c>
      <c r="AK40" s="2365"/>
      <c r="AL40" s="1983" t="s">
        <v>540</v>
      </c>
      <c r="AM40" s="1983" t="s">
        <v>541</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543</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254</v>
      </c>
      <c r="B47" s="1363" t="s">
        <v>255</v>
      </c>
      <c r="C47" s="1363" t="s">
        <v>256</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543</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264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265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266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61C01-CF3C-6E98-0DFC-0.257C0CCE}" mc:Ignorable="x14ac xr xr2 xr3">
  <sheetPr>
    <tabColor theme="6" tint="0.4"/>
  </sheetPr>
  <dimension ref="A1:BI69"/>
  <sheetViews>
    <sheetView topLeftCell="A1" showGridLines="0" zoomScale="90" workbookViewId="0">
      <selection activeCell="AZ53" sqref="AZ53"/>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46161</v>
      </c>
      <c r="W32" s="2264"/>
      <c r="X32" s="2264"/>
      <c r="Y32" s="2264"/>
      <c r="Z32" s="2264"/>
      <c r="AA32" s="2264"/>
      <c r="AB32" s="2264"/>
      <c r="AC32" s="326"/>
      <c r="AD32" s="2264" t="str">
        <f>IF(TITLE_DATE_PR_CHANGE="",IF(TITLE_DATE_PR="","",TITLE_DATE_PR),TITLE_DATE_PR_CHANGE)</f>
        <v>46161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834</v>
      </c>
      <c r="W33" s="2251"/>
      <c r="X33" s="2251"/>
      <c r="Y33" s="2251"/>
      <c r="Z33" s="2251"/>
      <c r="AA33" s="2251"/>
      <c r="AB33" s="2251"/>
      <c r="AC33" s="326"/>
      <c r="AD33" s="2251" t="str">
        <f>IF(TITLE_NUMBER_PR_CHANGE="",IF(TITLE_NUMBER_PR="","",TITLE_NUMBER_PR),TITLE_NUMBER_PR_CHANGE)</f>
        <v>834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46161</v>
      </c>
      <c r="W36" s="2264"/>
      <c r="X36" s="2264"/>
      <c r="Y36" s="2264"/>
      <c r="Z36" s="2264"/>
      <c r="AA36" s="2264"/>
      <c r="AB36" s="2264"/>
      <c r="AC36" s="326"/>
      <c r="AD36" s="2264" t="str">
        <f>IF(TITLE_DATE_PR_CHANGE="",IF(TITLE_DATE_PR="","",TITLE_DATE_PR),TITLE_DATE_PR_CHANGE)</f>
        <v>46161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834</v>
      </c>
      <c r="W37" s="2251"/>
      <c r="X37" s="2251"/>
      <c r="Y37" s="2251"/>
      <c r="Z37" s="2251"/>
      <c r="AA37" s="2251"/>
      <c r="AB37" s="2251"/>
      <c r="AC37" s="326"/>
      <c r="AD37" s="2251" t="str">
        <f>IF(TITLE_NUMBER_PR_CHANGE="",IF(TITLE_NUMBER_PR="","",TITLE_NUMBER_PR),TITLE_NUMBER_PR_CHANGE)</f>
        <v>834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1</v>
      </c>
      <c r="T46" s="298" t="s">
        <v>123</v>
      </c>
      <c r="U46" s="300"/>
      <c r="V46" s="2243"/>
      <c r="W46" s="2243"/>
      <c r="X46" s="2243"/>
      <c r="Y46" s="2243"/>
      <c r="Z46" s="2243"/>
      <c r="AA46" s="2243"/>
      <c r="AB46" s="2243"/>
      <c r="AC46" s="2244"/>
      <c r="AD46" s="2242" t="str">
        <f>INDEX(PT_DIFFERENTIATION_NTAR,MATCH(A46,PT_DIFFERENTIATION_NTAR_ID,0))</f>
        <v>Установление базовой ставки тарифа за подключаемую (технологически присоединяемую) нагрузку</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1.1</v>
      </c>
      <c r="T47" s="308" t="s">
        <v>400</v>
      </c>
      <c r="U47" s="300"/>
      <c r="V47" s="2243"/>
      <c r="W47" s="2243"/>
      <c r="X47" s="2243"/>
      <c r="Y47" s="2243"/>
      <c r="Z47" s="2243"/>
      <c r="AA47" s="2243"/>
      <c r="AB47" s="2243"/>
      <c r="AC47" s="2244"/>
      <c r="AD47" s="2242" t="str">
        <f>INDEX(PT_DIFFERENTIATION_TER,MATCH(B47,PT_DIFFERENTIATION_TER_ID,0))</f>
        <v>Территория 1</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1.1.1</v>
      </c>
      <c r="T48" s="309" t="s">
        <v>530</v>
      </c>
      <c r="U48" s="300"/>
      <c r="V48" s="2243"/>
      <c r="W48" s="2243"/>
      <c r="X48" s="2243"/>
      <c r="Y48" s="2243"/>
      <c r="Z48" s="2243"/>
      <c r="AA48" s="2243"/>
      <c r="AB48" s="2243"/>
      <c r="AC48" s="2244"/>
      <c r="AD48" s="2242" t="str">
        <f>INDEX(PT_DIFFERENTIATION_CS,MATCH(C48,PT_DIFFERENTIATION_CS_ID,0))</f>
        <v>без дифференциации</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1.1.1.1</v>
      </c>
      <c r="L52" s="1364"/>
      <c r="P52" s="2257"/>
      <c r="Q52" s="2257"/>
      <c r="R52" s="357">
        <v>1</v>
      </c>
      <c r="S52" s="2341" t="str">
        <f>$K52</f>
        <v>1.1.1.1</v>
      </c>
      <c r="T52" s="2360"/>
      <c r="U52" s="300"/>
      <c r="V52" s="751"/>
      <c r="W52" s="1257"/>
      <c r="X52" s="751"/>
      <c r="Y52" s="1257"/>
      <c r="Z52" s="1734"/>
      <c r="AA52" s="1469" t="s">
        <v>65</v>
      </c>
      <c r="AB52" s="1734"/>
      <c r="AC52" s="1469" t="s">
        <v>65</v>
      </c>
      <c r="AD52" s="2185" t="s">
        <v>65</v>
      </c>
      <c r="AE52" s="2326"/>
      <c r="AF52" s="2205">
        <v>1</v>
      </c>
      <c r="AG52" s="2363">
        <v>7.49</v>
      </c>
      <c r="AH52" s="2107" t="s">
        <v>19</v>
      </c>
      <c r="AI52" s="2326"/>
      <c r="AJ52" s="2205">
        <v>1</v>
      </c>
      <c r="AK52" s="2640" t="s">
        <v>28</v>
      </c>
      <c r="AL52" s="2107" t="s">
        <v>19</v>
      </c>
      <c r="AM52" s="2192"/>
      <c r="AN52" s="2205">
        <v>1</v>
      </c>
      <c r="AO52" s="2641" t="s">
        <v>28</v>
      </c>
      <c r="AP52" s="2358" t="s">
        <v>19</v>
      </c>
      <c r="AQ52" s="311"/>
      <c r="AR52" s="1486">
        <v>1</v>
      </c>
      <c r="AS52" s="2642" t="s">
        <v>28</v>
      </c>
      <c r="AT52" s="751">
        <f>AU52*1.22</f>
        <v>1.85537078771696</v>
      </c>
      <c r="AU52" s="1257">
        <f>11.39076/7.49</f>
        <v>1.52079572763685</v>
      </c>
      <c r="AV52" s="751"/>
      <c r="AW52" s="1257"/>
      <c r="AX52" s="2602">
        <v>46161</v>
      </c>
      <c r="AY52" s="1469" t="s">
        <v>65</v>
      </c>
      <c r="AZ52" s="2602">
        <v>46387</v>
      </c>
      <c r="BA52" s="146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640" t="s">
        <v>28</v>
      </c>
      <c r="AL53" s="2107"/>
      <c r="AM53" s="2200"/>
      <c r="AN53" s="2205"/>
      <c r="AO53" s="2641" t="s">
        <v>28</v>
      </c>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640" t="s">
        <v>28</v>
      </c>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46161-46387</v>
      </c>
      <c r="AV56" s="1393"/>
      <c r="AW56" s="1394" t="str">
        <f>AZ52&amp;"-"&amp;BB52</f>
        <v>46387-</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264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265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266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26DD1-DA8D-9746-E3A9-0.D14AEE1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ИМУП «ПОСЖИЛКОМСЕРВИС»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87</v>
      </c>
      <c r="F29" s="1653" t="s">
        <v>305</v>
      </c>
      <c r="G29" s="1653" t="s">
        <v>566</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552</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552</v>
      </c>
      <c r="H32" s="557"/>
      <c r="I32" s="557"/>
      <c r="J32" s="289" t="str">
        <f>FHD_NOTE_P_3</f>
        <v/>
      </c>
      <c r="K32" s="1636" t="str">
        <f>IF((LEN(E32)-LEN(SUBSTITUTE(E32,".","")))/LEN(".")=1,"p","")</f>
        <v>p</v>
      </c>
      <c r="AF32" s="1631">
        <v>11</v>
      </c>
    </row>
    <row customHeight="1" ht="11.25" hidden="1">
      <c r="A33" s="2371" t="s">
        <v>568</v>
      </c>
      <c r="D33" s="1638"/>
      <c r="E33" s="546" t="str">
        <f>FHD_NUM_P_4</f>
        <v/>
      </c>
      <c r="F33" s="1524" t="str">
        <f>FHD_P_4</f>
        <v/>
      </c>
      <c r="G33" s="1878" t="s">
        <v>552</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570</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552</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552</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552</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573</v>
      </c>
      <c r="C47" s="1636"/>
      <c r="D47" s="575"/>
      <c r="E47" s="546" t="str">
        <f>FHD_NUM_P_11</f>
        <v/>
      </c>
      <c r="F47" s="1524" t="str">
        <f>FHD_P_11</f>
        <v/>
      </c>
      <c r="G47" s="1878" t="s">
        <v>552</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574</v>
      </c>
      <c r="C48" s="1636"/>
      <c r="D48" s="1638"/>
      <c r="E48" s="546" t="str">
        <f>FHD_NUM_P_12</f>
        <v/>
      </c>
      <c r="F48" s="1524" t="str">
        <f>FHD_P_12</f>
        <v/>
      </c>
      <c r="G48" s="1878" t="s">
        <v>552</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576</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552</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578</v>
      </c>
      <c r="C72" s="1636"/>
      <c r="D72" s="1638"/>
      <c r="E72" s="546" t="str">
        <f>FHD_NUM_P_34</f>
        <v/>
      </c>
      <c r="F72" s="1880" t="str">
        <f>FHD_P_34</f>
        <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579</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582</v>
      </c>
      <c r="C91" s="735"/>
      <c r="D91" s="733"/>
      <c r="E91" s="546" t="str">
        <f>FHD_NUM_P_53</f>
        <v>7</v>
      </c>
      <c r="F91" s="1880" t="str">
        <f>FHD_P_53</f>
        <v>Объём приобретаемой холодной воды, используемой для горячего водоснабжения</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hidden="1">
      <c r="A99" s="2371" t="s">
        <v>585</v>
      </c>
      <c r="C99" s="1636"/>
      <c r="D99" s="1638"/>
      <c r="E99" s="546" t="str">
        <f>FHD_NUM_P_61</f>
        <v/>
      </c>
      <c r="F99" s="1880" t="str">
        <f>FHD_P_61</f>
        <v/>
      </c>
      <c r="G99" s="1878" t="s">
        <v>556</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586</v>
      </c>
      <c r="G101" s="572"/>
      <c r="H101" s="573"/>
      <c r="I101" s="573"/>
      <c r="J101" s="1004" t="s">
        <v>587</v>
      </c>
      <c r="K101" s="543"/>
      <c r="AF101" s="1631">
        <v>0</v>
      </c>
    </row>
    <row s="1366" customFormat="1" customHeight="1" ht="18.75" hidden="1">
      <c r="A102" s="2371"/>
      <c r="C102" s="1636"/>
      <c r="D102" s="1638"/>
      <c r="E102" s="546" t="str">
        <f>FHD_NUM_P_62</f>
        <v/>
      </c>
      <c r="F102" s="1880" t="str">
        <f>FHD_P_62</f>
        <v/>
      </c>
      <c r="G102" s="1877" t="s">
        <v>556</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583</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588</v>
      </c>
      <c r="D104" s="1638"/>
      <c r="E104" s="546" t="str">
        <f>FHD_NUM_P_64</f>
        <v/>
      </c>
      <c r="F104" s="1880" t="str">
        <f>FHD_P_64</f>
        <v/>
      </c>
      <c r="G104" s="1877" t="s">
        <v>583</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583</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hidden="1">
      <c r="A113" s="989" t="s">
        <v>591</v>
      </c>
      <c r="D113" s="1638"/>
      <c r="E113" s="546" t="str">
        <f>FHD_NUM_P_73</f>
        <v/>
      </c>
      <c r="F113" s="1880" t="str">
        <f>FHD_P_73</f>
        <v/>
      </c>
      <c r="G113" s="970" t="s">
        <v>590</v>
      </c>
      <c r="H113" s="968"/>
      <c r="I113" s="968"/>
      <c r="J113" s="289" t="str">
        <f>FHD_NOTE_P_73</f>
        <v/>
      </c>
      <c r="K113" s="543"/>
      <c r="AF113" s="1631">
        <v>0</v>
      </c>
    </row>
    <row customHeight="1" ht="33.75">
      <c r="A114" s="989" t="s">
        <v>592</v>
      </c>
      <c r="D114" s="1638"/>
      <c r="E114" s="546" t="str">
        <f>FHD_NUM_P_74</f>
        <v>13</v>
      </c>
      <c r="F114" s="1880" t="str">
        <f>FHD_P_74</f>
        <v>Удельный расход электрической энергии на подачу воды в сеть</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597</v>
      </c>
      <c r="D120" s="1638"/>
      <c r="E120" s="546" t="str">
        <f>FHD_NUM_P_78</f>
        <v/>
      </c>
      <c r="F120" s="1880" t="str">
        <f>FHD_P_78</f>
        <v/>
      </c>
      <c r="G120" s="1877" t="s">
        <v>560</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586</v>
      </c>
      <c r="G122" s="572"/>
      <c r="H122" s="573"/>
      <c r="I122" s="573"/>
      <c r="J122" s="1004" t="s">
        <v>598</v>
      </c>
      <c r="K122" s="543"/>
      <c r="AF122" s="1631">
        <v>0</v>
      </c>
    </row>
    <row customHeight="1" ht="22.5" hidden="1">
      <c r="A123" s="2371"/>
      <c r="D123" s="1638"/>
      <c r="E123" s="546" t="str">
        <f>FHD_NUM_P_79</f>
        <v/>
      </c>
      <c r="F123" s="1880" t="str">
        <f>FHD_P_79</f>
        <v/>
      </c>
      <c r="G123" s="1878" t="s">
        <v>562</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586</v>
      </c>
      <c r="G125" s="572"/>
      <c r="H125" s="573"/>
      <c r="I125" s="573"/>
      <c r="J125" s="1004" t="s">
        <v>599</v>
      </c>
      <c r="K125" s="543"/>
      <c r="AF125" s="1631">
        <v>0</v>
      </c>
    </row>
    <row customHeight="1" ht="22.5" hidden="1">
      <c r="A126" s="2371"/>
      <c r="D126" s="1638"/>
      <c r="E126" s="546" t="str">
        <f>FHD_NUM_P_80</f>
        <v/>
      </c>
      <c r="F126" s="1880" t="str">
        <f>FHD_P_80</f>
        <v/>
      </c>
      <c r="G126" s="1878" t="s">
        <v>600</v>
      </c>
      <c r="H126" s="557"/>
      <c r="I126" s="557"/>
      <c r="J126" s="289" t="str">
        <f>FHD_NOTE_P_80</f>
        <v/>
      </c>
      <c r="K126" s="543"/>
      <c r="AF126" s="1631">
        <v>0</v>
      </c>
    </row>
    <row customHeight="1" ht="18.75" hidden="1">
      <c r="A127" s="2371"/>
      <c r="D127" s="1638"/>
      <c r="E127" s="546" t="str">
        <f>FHD_NUM_P_81</f>
        <v/>
      </c>
      <c r="F127" s="1880" t="str">
        <f>FHD_P_81</f>
        <v/>
      </c>
      <c r="G127" s="1878" t="s">
        <v>601</v>
      </c>
      <c r="H127" s="557"/>
      <c r="I127" s="557"/>
      <c r="J127" s="289" t="str">
        <f>FHD_NOTE_P_81</f>
        <v/>
      </c>
      <c r="K127" s="543"/>
      <c r="AF127" s="1631">
        <v>0</v>
      </c>
    </row>
    <row customHeight="1" ht="18.75" hidden="1">
      <c r="A128" s="2371"/>
      <c r="C128" s="1636" t="s">
        <v>588</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588</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588</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CD801-BACF-AE25-0F72-0.8AA4886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ИМУП «ПОСЖИЛКОМСЕРВИС»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602</v>
      </c>
      <c r="K10" s="521" t="s">
        <v>603</v>
      </c>
      <c r="L10" s="2127" t="s">
        <v>87</v>
      </c>
      <c r="M10" s="2127"/>
      <c r="N10" s="521" t="s">
        <v>604</v>
      </c>
      <c r="O10" s="521" t="s">
        <v>605</v>
      </c>
      <c r="P10" s="521" t="s">
        <v>606</v>
      </c>
      <c r="Q10" s="521" t="s">
        <v>607</v>
      </c>
      <c r="R10" s="521" t="s">
        <v>608</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6C53-A6EE-4402-7923-0.9C83871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ИМУП «ПОСЖИЛКОМСЕРВИС»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620</v>
      </c>
      <c r="I10" s="711"/>
      <c r="J10" s="2367" t="s">
        <v>105</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303</v>
      </c>
      <c r="J13" s="2370"/>
      <c r="K13" s="2370"/>
      <c r="L13" s="2027"/>
      <c r="M13" s="2067"/>
      <c r="O13" s="2127"/>
      <c r="AK13" s="1631">
        <v>11</v>
      </c>
    </row>
    <row customHeight="1" ht="24">
      <c r="I14" s="2020" t="s">
        <v>87</v>
      </c>
      <c r="J14" s="2020" t="s">
        <v>305</v>
      </c>
      <c r="K14" s="2020" t="s">
        <v>566</v>
      </c>
      <c r="L14" s="2060" t="s">
        <v>306</v>
      </c>
      <c r="M14" s="2061" t="s">
        <v>306</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309</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309</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5BFD9-DCAB-F0C7-32C8-0.A0BCDE9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ИМУП «ПОСЖИЛКОМСЕРВИС»</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618</v>
      </c>
      <c r="F9" s="2051" t="s">
        <v>624</v>
      </c>
      <c r="H9" s="376"/>
      <c r="I9" s="2025" t="s">
        <v>87</v>
      </c>
      <c r="J9" s="2026" t="s">
        <v>305</v>
      </c>
      <c r="K9" s="2064" t="s">
        <v>566</v>
      </c>
      <c r="L9" s="2065" t="s">
        <v>306</v>
      </c>
      <c r="M9" s="2389"/>
      <c r="W9" s="1631">
        <v>34</v>
      </c>
    </row>
    <row customHeight="1" ht="35.699999999999996">
      <c r="B10" s="2053" t="s">
        <v>691</v>
      </c>
      <c r="C10" s="2053" t="s">
        <v>692</v>
      </c>
      <c r="D10" s="2052" t="s">
        <v>627</v>
      </c>
      <c r="E10" s="2056" t="s">
        <v>628</v>
      </c>
      <c r="F10" s="2056" t="s">
        <v>628</v>
      </c>
      <c r="H10" s="376"/>
      <c r="I10" s="2024" t="s">
        <v>109</v>
      </c>
      <c r="J10" s="1886" t="s">
        <v>693</v>
      </c>
      <c r="K10" s="2018" t="s">
        <v>309</v>
      </c>
      <c r="L10" s="818"/>
      <c r="M10" s="297" t="s">
        <v>694</v>
      </c>
      <c r="W10" s="1631">
        <v>34</v>
      </c>
    </row>
    <row customHeight="1" ht="50.25">
      <c r="B11" s="2053" t="s">
        <v>695</v>
      </c>
      <c r="C11" s="2053" t="s">
        <v>696</v>
      </c>
      <c r="D11" s="2052" t="s">
        <v>627</v>
      </c>
      <c r="E11" s="2056" t="s">
        <v>628</v>
      </c>
      <c r="F11" s="2056" t="s">
        <v>628</v>
      </c>
      <c r="H11" s="376"/>
      <c r="I11" s="2024" t="s">
        <v>110</v>
      </c>
      <c r="J11" s="1886" t="s">
        <v>697</v>
      </c>
      <c r="K11" s="2018" t="s">
        <v>309</v>
      </c>
      <c r="L11" s="818"/>
      <c r="M11" s="297" t="s">
        <v>694</v>
      </c>
      <c r="W11" s="1631">
        <v>48</v>
      </c>
    </row>
    <row customHeight="1" ht="48.29999999999999">
      <c r="B12" s="2053" t="s">
        <v>698</v>
      </c>
      <c r="C12" s="2053" t="s">
        <v>699</v>
      </c>
      <c r="D12" s="2052" t="s">
        <v>627</v>
      </c>
      <c r="E12" s="2056" t="s">
        <v>628</v>
      </c>
      <c r="F12" s="2056" t="s">
        <v>628</v>
      </c>
      <c r="H12" s="1688"/>
      <c r="I12" s="2024" t="s">
        <v>89</v>
      </c>
      <c r="J12" s="2031" t="s">
        <v>700</v>
      </c>
      <c r="K12" s="2018" t="s">
        <v>309</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290FF-BBBE-C391-FF55-0.58A2590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ИМУП «ПОСЖИЛКОМСЕРВИС»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87</v>
      </c>
      <c r="F14" s="1634" t="s">
        <v>305</v>
      </c>
      <c r="G14" s="1634" t="s">
        <v>566</v>
      </c>
      <c r="H14" s="1634" t="s">
        <v>306</v>
      </c>
      <c r="I14" s="1634" t="s">
        <v>306</v>
      </c>
      <c r="J14" s="2127"/>
      <c r="AF14" s="1631">
        <v>23</v>
      </c>
    </row>
    <row customHeight="1" ht="19.95">
      <c r="D15" s="1638"/>
      <c r="E15" s="1630" t="s">
        <v>109</v>
      </c>
      <c r="F15" s="707" t="s">
        <v>705</v>
      </c>
      <c r="G15" s="1646" t="s">
        <v>552</v>
      </c>
      <c r="H15" s="557"/>
      <c r="I15" s="557"/>
      <c r="J15" s="289" t="s">
        <v>706</v>
      </c>
      <c r="K15" s="543" t="s">
        <v>630</v>
      </c>
      <c r="AF15" s="1631">
        <v>19</v>
      </c>
    </row>
    <row customHeight="1" ht="35.699999999999996">
      <c r="D16" s="1638"/>
      <c r="E16" s="1630" t="s">
        <v>110</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310</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313</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89</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111</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886A9-0EA9-B18E-464D-0.B6A6D11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ИМУП «ПОСЖИЛКОМСЕРВИС»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87</v>
      </c>
      <c r="F14" s="1660" t="s">
        <v>305</v>
      </c>
      <c r="G14" s="1660" t="s">
        <v>566</v>
      </c>
      <c r="H14" s="1660" t="s">
        <v>306</v>
      </c>
      <c r="I14" s="1660" t="s">
        <v>306</v>
      </c>
      <c r="J14" s="2127"/>
      <c r="AF14" s="1631">
        <v>23</v>
      </c>
    </row>
    <row customHeight="1" ht="19.95">
      <c r="D15" s="1638"/>
      <c r="E15" s="1630" t="s">
        <v>109</v>
      </c>
      <c r="F15" s="707" t="s">
        <v>776</v>
      </c>
      <c r="G15" s="1657" t="s">
        <v>552</v>
      </c>
      <c r="H15" s="557"/>
      <c r="I15" s="557"/>
      <c r="J15" s="289" t="s">
        <v>777</v>
      </c>
      <c r="K15" s="543" t="s">
        <v>630</v>
      </c>
      <c r="AF15" s="1631">
        <v>19</v>
      </c>
    </row>
    <row customHeight="1" ht="24">
      <c r="D16" s="1638"/>
      <c r="E16" s="1630" t="s">
        <v>110</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310</v>
      </c>
      <c r="F20" s="1667" t="s">
        <v>784</v>
      </c>
      <c r="G20" s="1654" t="s">
        <v>552</v>
      </c>
      <c r="H20" s="557"/>
      <c r="I20" s="557"/>
      <c r="J20" s="289"/>
      <c r="K20" s="543"/>
      <c r="AF20" s="1631">
        <v>34</v>
      </c>
    </row>
    <row customHeight="1" ht="48.29999999999999">
      <c r="D21" s="1638"/>
      <c r="E21" s="1664" t="s">
        <v>313</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111</v>
      </c>
      <c r="F35" s="1661" t="s">
        <v>629</v>
      </c>
      <c r="G35" s="1657" t="s">
        <v>309</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71BB2-095C-2458-36E7-0.CF1678F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ИМУП «ПОСЖИЛКОМСЕРВИС»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87</v>
      </c>
      <c r="E11" s="705" t="s">
        <v>807</v>
      </c>
      <c r="F11" s="705" t="s">
        <v>566</v>
      </c>
      <c r="G11" s="465" t="s">
        <v>306</v>
      </c>
      <c r="H11" s="465" t="s">
        <v>393</v>
      </c>
      <c r="I11" s="807" t="s">
        <v>306</v>
      </c>
      <c r="J11" s="808" t="s">
        <v>393</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808</v>
      </c>
      <c r="D13" s="953" t="s">
        <v>109</v>
      </c>
      <c r="E13" s="279" t="s">
        <v>809</v>
      </c>
      <c r="F13" s="660" t="s">
        <v>810</v>
      </c>
      <c r="G13" s="557"/>
      <c r="H13" s="661"/>
      <c r="I13" s="557"/>
      <c r="J13" s="661"/>
      <c r="K13" s="289" t="s">
        <v>811</v>
      </c>
      <c r="L13" s="720"/>
      <c r="X13" s="505">
        <v>0</v>
      </c>
    </row>
    <row customHeight="1" ht="22.5" hidden="1">
      <c r="A14" s="2392"/>
      <c r="D14" s="539" t="s">
        <v>110</v>
      </c>
      <c r="E14" s="279" t="s">
        <v>812</v>
      </c>
      <c r="F14" s="660" t="s">
        <v>813</v>
      </c>
      <c r="G14" s="557"/>
      <c r="H14" s="662"/>
      <c r="I14" s="557"/>
      <c r="J14" s="662"/>
      <c r="K14" s="289" t="s">
        <v>814</v>
      </c>
      <c r="L14" s="720"/>
      <c r="X14" s="505">
        <v>0</v>
      </c>
    </row>
    <row s="1635" customFormat="1" customHeight="1" ht="78.75" hidden="1">
      <c r="A15" s="2392"/>
      <c r="B15" s="511"/>
      <c r="D15" s="953" t="s">
        <v>89</v>
      </c>
      <c r="E15" s="707" t="s">
        <v>815</v>
      </c>
      <c r="F15" s="950" t="s">
        <v>309</v>
      </c>
      <c r="G15" s="950" t="s">
        <v>309</v>
      </c>
      <c r="H15" s="106"/>
      <c r="I15" s="950" t="s">
        <v>309</v>
      </c>
      <c r="J15" s="106"/>
      <c r="K15" s="289" t="s">
        <v>816</v>
      </c>
      <c r="L15" s="720"/>
      <c r="X15" s="758">
        <v>0</v>
      </c>
    </row>
    <row s="1635" customFormat="1" customHeight="1" ht="22.5" hidden="1">
      <c r="A16" s="2392"/>
      <c r="B16" s="511"/>
      <c r="D16" s="953" t="s">
        <v>327</v>
      </c>
      <c r="E16" s="954" t="s">
        <v>817</v>
      </c>
      <c r="F16" s="950" t="s">
        <v>818</v>
      </c>
      <c r="G16" s="817"/>
      <c r="H16" s="106"/>
      <c r="I16" s="817"/>
      <c r="J16" s="106"/>
      <c r="K16" s="289"/>
      <c r="L16" s="720"/>
      <c r="X16" s="758">
        <v>0</v>
      </c>
    </row>
    <row s="1635" customFormat="1" customHeight="1" ht="22.5" hidden="1">
      <c r="A17" s="2392"/>
      <c r="B17" s="511"/>
      <c r="D17" s="953" t="s">
        <v>335</v>
      </c>
      <c r="E17" s="954" t="s">
        <v>819</v>
      </c>
      <c r="F17" s="950" t="s">
        <v>820</v>
      </c>
      <c r="G17" s="817"/>
      <c r="H17" s="106"/>
      <c r="I17" s="817"/>
      <c r="J17" s="106"/>
      <c r="K17" s="289"/>
      <c r="L17" s="720"/>
      <c r="X17" s="758">
        <v>0</v>
      </c>
    </row>
    <row s="1635" customFormat="1" customHeight="1" ht="33.75" hidden="1">
      <c r="A18" s="2392"/>
      <c r="B18" s="511"/>
      <c r="D18" s="953" t="s">
        <v>337</v>
      </c>
      <c r="E18" s="954" t="s">
        <v>821</v>
      </c>
      <c r="F18" s="950" t="s">
        <v>571</v>
      </c>
      <c r="G18" s="680"/>
      <c r="H18" s="106"/>
      <c r="I18" s="680"/>
      <c r="J18" s="106"/>
      <c r="K18" s="289"/>
      <c r="L18" s="720"/>
      <c r="X18" s="758">
        <v>0</v>
      </c>
    </row>
    <row customHeight="1" ht="101.25" hidden="1">
      <c r="A19" s="2392"/>
      <c r="D19" s="953" t="s">
        <v>90</v>
      </c>
      <c r="E19" s="279" t="s">
        <v>822</v>
      </c>
      <c r="F19" s="660" t="s">
        <v>546</v>
      </c>
      <c r="G19" s="663"/>
      <c r="H19" s="662"/>
      <c r="I19" s="955"/>
      <c r="J19" s="662"/>
      <c r="K19" s="289" t="s">
        <v>823</v>
      </c>
      <c r="L19" s="720"/>
      <c r="X19" s="505">
        <v>0</v>
      </c>
    </row>
    <row s="1635" customFormat="1" customHeight="1" ht="18.75" hidden="1">
      <c r="A20" s="2392"/>
      <c r="C20" s="956"/>
      <c r="D20" s="953" t="s">
        <v>754</v>
      </c>
      <c r="E20" s="954" t="s">
        <v>824</v>
      </c>
      <c r="F20" s="950" t="s">
        <v>309</v>
      </c>
      <c r="G20" s="950" t="s">
        <v>309</v>
      </c>
      <c r="H20" s="949" t="s">
        <v>309</v>
      </c>
      <c r="I20" s="950" t="s">
        <v>309</v>
      </c>
      <c r="J20" s="949" t="s">
        <v>309</v>
      </c>
      <c r="K20" s="948"/>
      <c r="L20" s="720"/>
      <c r="W20" s="675"/>
      <c r="X20" s="758">
        <v>0</v>
      </c>
    </row>
    <row s="1635" customFormat="1" customHeight="1" ht="33.75" hidden="1">
      <c r="A21" s="2392"/>
      <c r="C21" s="956"/>
      <c r="D21" s="953" t="s">
        <v>757</v>
      </c>
      <c r="E21" s="576" t="s">
        <v>825</v>
      </c>
      <c r="F21" s="950" t="s">
        <v>826</v>
      </c>
      <c r="G21" s="680"/>
      <c r="H21" s="106"/>
      <c r="I21" s="680"/>
      <c r="J21" s="106"/>
      <c r="K21" s="948"/>
      <c r="L21" s="720"/>
      <c r="W21" s="675"/>
      <c r="X21" s="758">
        <v>0</v>
      </c>
    </row>
    <row s="1635" customFormat="1" customHeight="1" ht="33.75" hidden="1">
      <c r="A22" s="2392"/>
      <c r="C22" s="956"/>
      <c r="D22" s="953" t="s">
        <v>760</v>
      </c>
      <c r="E22" s="576" t="s">
        <v>827</v>
      </c>
      <c r="F22" s="950" t="s">
        <v>828</v>
      </c>
      <c r="G22" s="680"/>
      <c r="H22" s="106"/>
      <c r="I22" s="680"/>
      <c r="J22" s="106"/>
      <c r="K22" s="948"/>
      <c r="L22" s="720"/>
      <c r="W22" s="675"/>
      <c r="X22" s="758">
        <v>0</v>
      </c>
    </row>
    <row s="1635" customFormat="1" customHeight="1" ht="22.5" hidden="1">
      <c r="A23" s="2392"/>
      <c r="C23" s="956"/>
      <c r="D23" s="953" t="s">
        <v>796</v>
      </c>
      <c r="E23" s="954" t="s">
        <v>829</v>
      </c>
      <c r="F23" s="950" t="s">
        <v>309</v>
      </c>
      <c r="G23" s="950" t="s">
        <v>309</v>
      </c>
      <c r="H23" s="949" t="s">
        <v>309</v>
      </c>
      <c r="I23" s="950" t="s">
        <v>309</v>
      </c>
      <c r="J23" s="949" t="s">
        <v>309</v>
      </c>
      <c r="K23" s="948"/>
      <c r="L23" s="720"/>
      <c r="W23" s="675"/>
      <c r="X23" s="758">
        <v>0</v>
      </c>
    </row>
    <row s="1635" customFormat="1" customHeight="1" ht="22.5" hidden="1">
      <c r="A24" s="2392"/>
      <c r="C24" s="956"/>
      <c r="D24" s="953" t="s">
        <v>830</v>
      </c>
      <c r="E24" s="576" t="s">
        <v>831</v>
      </c>
      <c r="F24" s="950" t="s">
        <v>832</v>
      </c>
      <c r="G24" s="680"/>
      <c r="H24" s="686"/>
      <c r="I24" s="680"/>
      <c r="J24" s="686"/>
      <c r="K24" s="948"/>
      <c r="L24" s="720"/>
      <c r="W24" s="675"/>
      <c r="X24" s="758">
        <v>0</v>
      </c>
    </row>
    <row s="1635" customFormat="1" customHeight="1" ht="22.5" hidden="1">
      <c r="A25" s="2392"/>
      <c r="C25" s="956"/>
      <c r="D25" s="953" t="s">
        <v>833</v>
      </c>
      <c r="E25" s="576" t="s">
        <v>834</v>
      </c>
      <c r="F25" s="950" t="s">
        <v>309</v>
      </c>
      <c r="G25" s="950" t="s">
        <v>309</v>
      </c>
      <c r="H25" s="949" t="s">
        <v>309</v>
      </c>
      <c r="I25" s="950" t="s">
        <v>309</v>
      </c>
      <c r="J25" s="949" t="s">
        <v>309</v>
      </c>
      <c r="K25" s="948"/>
      <c r="L25" s="720"/>
      <c r="W25" s="675"/>
      <c r="X25" s="758">
        <v>0</v>
      </c>
    </row>
    <row s="1635" customFormat="1" customHeight="1" ht="18.75" hidden="1">
      <c r="A26" s="2392"/>
      <c r="C26" s="956"/>
      <c r="D26" s="953" t="s">
        <v>835</v>
      </c>
      <c r="E26" s="553" t="s">
        <v>836</v>
      </c>
      <c r="F26" s="950" t="s">
        <v>837</v>
      </c>
      <c r="G26" s="680"/>
      <c r="H26" s="686"/>
      <c r="I26" s="680"/>
      <c r="J26" s="686"/>
      <c r="K26" s="948"/>
      <c r="L26" s="720"/>
      <c r="W26" s="675"/>
      <c r="X26" s="758">
        <v>0</v>
      </c>
    </row>
    <row s="1635" customFormat="1" customHeight="1" ht="18.75" hidden="1">
      <c r="A27" s="2392"/>
      <c r="C27" s="956"/>
      <c r="D27" s="953" t="s">
        <v>838</v>
      </c>
      <c r="E27" s="553" t="s">
        <v>839</v>
      </c>
      <c r="F27" s="950" t="s">
        <v>840</v>
      </c>
      <c r="G27" s="680"/>
      <c r="H27" s="686"/>
      <c r="I27" s="680"/>
      <c r="J27" s="686"/>
      <c r="K27" s="948"/>
      <c r="L27" s="720"/>
      <c r="W27" s="675"/>
      <c r="X27" s="758">
        <v>0</v>
      </c>
    </row>
    <row s="1635" customFormat="1" customHeight="1" ht="18.75" hidden="1">
      <c r="A28" s="2392"/>
      <c r="C28" s="956"/>
      <c r="D28" s="953" t="s">
        <v>841</v>
      </c>
      <c r="E28" s="576" t="s">
        <v>842</v>
      </c>
      <c r="F28" s="950" t="s">
        <v>309</v>
      </c>
      <c r="G28" s="950" t="s">
        <v>309</v>
      </c>
      <c r="H28" s="949" t="s">
        <v>309</v>
      </c>
      <c r="I28" s="950" t="s">
        <v>309</v>
      </c>
      <c r="J28" s="949" t="s">
        <v>309</v>
      </c>
      <c r="K28" s="948"/>
      <c r="L28" s="720"/>
      <c r="W28" s="675"/>
      <c r="X28" s="758">
        <v>0</v>
      </c>
    </row>
    <row s="1635" customFormat="1" customHeight="1" ht="18.75" hidden="1">
      <c r="A29" s="2392"/>
      <c r="C29" s="956"/>
      <c r="D29" s="953" t="s">
        <v>843</v>
      </c>
      <c r="E29" s="553" t="s">
        <v>836</v>
      </c>
      <c r="F29" s="950" t="s">
        <v>844</v>
      </c>
      <c r="G29" s="680"/>
      <c r="H29" s="686"/>
      <c r="I29" s="680"/>
      <c r="J29" s="686"/>
      <c r="K29" s="948"/>
      <c r="L29" s="720"/>
      <c r="W29" s="675"/>
      <c r="X29" s="758">
        <v>0</v>
      </c>
    </row>
    <row s="1635" customFormat="1" customHeight="1" ht="18.75" hidden="1">
      <c r="A30" s="2392"/>
      <c r="C30" s="956"/>
      <c r="D30" s="953" t="s">
        <v>845</v>
      </c>
      <c r="E30" s="553" t="s">
        <v>846</v>
      </c>
      <c r="F30" s="950" t="s">
        <v>847</v>
      </c>
      <c r="G30" s="680"/>
      <c r="H30" s="686"/>
      <c r="I30" s="680"/>
      <c r="J30" s="686"/>
      <c r="K30" s="948"/>
      <c r="L30" s="720"/>
      <c r="W30" s="675"/>
      <c r="X30" s="758">
        <v>0</v>
      </c>
    </row>
    <row customHeight="1" ht="126.75" hidden="1">
      <c r="A31" s="2392"/>
      <c r="D31" s="953" t="s">
        <v>111</v>
      </c>
      <c r="E31" s="279" t="s">
        <v>848</v>
      </c>
      <c r="F31" s="660" t="s">
        <v>558</v>
      </c>
      <c r="G31" s="557"/>
      <c r="H31" s="662"/>
      <c r="I31" s="557"/>
      <c r="J31" s="662"/>
      <c r="K31" s="289" t="s">
        <v>849</v>
      </c>
      <c r="L31" s="720"/>
      <c r="X31" s="505">
        <v>0</v>
      </c>
    </row>
    <row customHeight="1" ht="56.25" hidden="1">
      <c r="A32" s="2392"/>
      <c r="D32" s="953" t="s">
        <v>91</v>
      </c>
      <c r="E32" s="279" t="s">
        <v>850</v>
      </c>
      <c r="F32" s="539" t="s">
        <v>820</v>
      </c>
      <c r="G32" s="557"/>
      <c r="H32" s="662"/>
      <c r="I32" s="557"/>
      <c r="J32" s="662"/>
      <c r="K32" s="289" t="s">
        <v>851</v>
      </c>
      <c r="L32" s="720"/>
      <c r="X32" s="505">
        <v>0</v>
      </c>
    </row>
    <row customHeight="1" ht="11.25" hidden="1">
      <c r="A33" s="2392"/>
      <c r="E33" s="664"/>
      <c r="F33" s="181"/>
      <c r="G33" s="181"/>
      <c r="H33" s="181"/>
      <c r="I33" s="181"/>
      <c r="J33" s="181"/>
      <c r="K33" s="181"/>
      <c r="X33" s="505">
        <v>0</v>
      </c>
    </row>
    <row customHeight="1" ht="12.75" hidden="1">
      <c r="A34" s="2392"/>
      <c r="D34" s="65">
        <v>1</v>
      </c>
      <c r="E34" s="335" t="s">
        <v>852</v>
      </c>
      <c r="X34" s="505">
        <v>0</v>
      </c>
    </row>
    <row customHeight="1" ht="11.25" hidden="1">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110</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89</v>
      </c>
      <c r="E41" s="722" t="s">
        <v>864</v>
      </c>
      <c r="F41" s="660" t="s">
        <v>546</v>
      </c>
      <c r="G41" s="660" t="s">
        <v>546</v>
      </c>
      <c r="H41" s="1024"/>
      <c r="I41" s="660" t="s">
        <v>546</v>
      </c>
      <c r="J41" s="1024"/>
      <c r="K41" s="302"/>
      <c r="X41" s="758">
        <v>0</v>
      </c>
    </row>
    <row s="1635" customFormat="1" customHeight="1" ht="45" hidden="1">
      <c r="A42" s="2392"/>
      <c r="B42" s="511"/>
      <c r="D42" s="665" t="s">
        <v>327</v>
      </c>
      <c r="E42" s="723" t="s">
        <v>865</v>
      </c>
      <c r="F42" s="660" t="s">
        <v>558</v>
      </c>
      <c r="G42" s="557"/>
      <c r="H42" s="1024"/>
      <c r="I42" s="557"/>
      <c r="J42" s="1024"/>
      <c r="K42" s="302" t="s">
        <v>866</v>
      </c>
      <c r="X42" s="758">
        <v>0</v>
      </c>
    </row>
    <row s="1635" customFormat="1" customHeight="1" ht="45" hidden="1">
      <c r="A43" s="2392"/>
      <c r="B43" s="511"/>
      <c r="D43" s="665" t="s">
        <v>335</v>
      </c>
      <c r="E43" s="667" t="s">
        <v>867</v>
      </c>
      <c r="F43" s="1028" t="s">
        <v>558</v>
      </c>
      <c r="G43" s="742"/>
      <c r="H43" s="1023"/>
      <c r="I43" s="742"/>
      <c r="J43" s="1023"/>
      <c r="K43" s="302" t="s">
        <v>868</v>
      </c>
      <c r="X43" s="758">
        <v>0</v>
      </c>
    </row>
    <row s="1635" customFormat="1" customHeight="1" ht="11.25" hidden="1">
      <c r="A44" s="2392"/>
      <c r="B44" s="511"/>
      <c r="D44" s="665" t="s">
        <v>90</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111</v>
      </c>
      <c r="E52" s="666" t="s">
        <v>881</v>
      </c>
      <c r="F52" s="660" t="s">
        <v>859</v>
      </c>
      <c r="G52" s="668"/>
      <c r="H52" s="1023"/>
      <c r="I52" s="668"/>
      <c r="J52" s="1023"/>
      <c r="K52" s="289"/>
      <c r="X52" s="758">
        <v>0</v>
      </c>
    </row>
    <row s="1635" customFormat="1" customHeight="1" ht="11.25" hidden="1">
      <c r="A53" s="2392"/>
      <c r="B53" s="511"/>
      <c r="D53" s="665" t="s">
        <v>316</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91</v>
      </c>
      <c r="E60" s="666" t="s">
        <v>888</v>
      </c>
      <c r="F60" s="721" t="s">
        <v>558</v>
      </c>
      <c r="G60" s="742"/>
      <c r="H60" s="1023"/>
      <c r="I60" s="742"/>
      <c r="J60" s="1023"/>
      <c r="K60" s="302" t="s">
        <v>889</v>
      </c>
      <c r="X60" s="758">
        <v>0</v>
      </c>
    </row>
    <row s="1635" customFormat="1" customHeight="1" ht="33.75" hidden="1">
      <c r="A61" s="2392"/>
      <c r="B61" s="511"/>
      <c r="D61" s="665" t="s">
        <v>92</v>
      </c>
      <c r="E61" s="666" t="s">
        <v>890</v>
      </c>
      <c r="F61" s="726" t="s">
        <v>820</v>
      </c>
      <c r="G61" s="668"/>
      <c r="H61" s="1023"/>
      <c r="I61" s="668"/>
      <c r="J61" s="1023"/>
      <c r="K61" s="289"/>
      <c r="X61" s="758">
        <v>0</v>
      </c>
    </row>
    <row s="1635" customFormat="1" customHeight="1" ht="22.5" hidden="1">
      <c r="A62" s="2392"/>
      <c r="B62" s="511" t="s">
        <v>588</v>
      </c>
      <c r="D62" s="665" t="s">
        <v>112</v>
      </c>
      <c r="E62" s="666" t="s">
        <v>891</v>
      </c>
      <c r="F62" s="726" t="s">
        <v>309</v>
      </c>
      <c r="G62" s="382"/>
      <c r="H62" s="1023"/>
      <c r="I62" s="382"/>
      <c r="J62" s="1023"/>
      <c r="K62" s="289" t="s">
        <v>631</v>
      </c>
      <c r="X62" s="758">
        <v>0</v>
      </c>
    </row>
    <row s="1635" customFormat="1" customHeight="1" ht="45" hidden="1">
      <c r="A63" s="2392"/>
      <c r="B63" s="511" t="s">
        <v>588</v>
      </c>
      <c r="D63" s="665" t="s">
        <v>892</v>
      </c>
      <c r="E63" s="667" t="s">
        <v>893</v>
      </c>
      <c r="F63" s="721" t="s">
        <v>309</v>
      </c>
      <c r="G63" s="382"/>
      <c r="H63" s="1023"/>
      <c r="I63" s="382"/>
      <c r="J63" s="1023"/>
      <c r="K63" s="289" t="s">
        <v>631</v>
      </c>
      <c r="X63" s="758">
        <v>0</v>
      </c>
    </row>
    <row s="1635" customFormat="1" customHeight="1" ht="11.549999999999999">
      <c r="A64" s="1033"/>
      <c r="B64" s="518"/>
      <c r="D64" s="1034"/>
      <c r="E64" s="1035"/>
      <c r="X64" s="509">
        <v>11</v>
      </c>
    </row>
    <row s="1635" customFormat="1" customHeight="1" ht="22.5">
      <c r="A65" s="2392" t="s">
        <v>894</v>
      </c>
      <c r="B65" s="511"/>
      <c r="D65" s="665">
        <v>1</v>
      </c>
      <c r="E65" s="744" t="s">
        <v>895</v>
      </c>
      <c r="F65" s="740" t="s">
        <v>810</v>
      </c>
      <c r="G65" s="741"/>
      <c r="H65" s="1029"/>
      <c r="I65" s="741"/>
      <c r="J65" s="1029"/>
      <c r="K65" s="301" t="s">
        <v>896</v>
      </c>
      <c r="X65" s="758">
        <v>0</v>
      </c>
    </row>
    <row s="1635" customFormat="1" customHeight="1" ht="56.25">
      <c r="A66" s="2392"/>
      <c r="B66" s="511"/>
      <c r="D66" s="743" t="s">
        <v>110</v>
      </c>
      <c r="E66" s="707" t="s">
        <v>897</v>
      </c>
      <c r="F66" s="660" t="s">
        <v>546</v>
      </c>
      <c r="G66" s="660" t="s">
        <v>546</v>
      </c>
      <c r="H66" s="519"/>
      <c r="I66" s="660" t="s">
        <v>546</v>
      </c>
      <c r="J66" s="519"/>
      <c r="K66" s="289"/>
      <c r="X66" s="758">
        <v>0</v>
      </c>
    </row>
    <row s="1635" customFormat="1" customHeight="1" ht="33.75">
      <c r="A67" s="2392"/>
      <c r="B67" s="511"/>
      <c r="D67" s="743" t="s">
        <v>709</v>
      </c>
      <c r="E67" s="954" t="s">
        <v>898</v>
      </c>
      <c r="F67" s="660" t="s">
        <v>862</v>
      </c>
      <c r="G67" s="727"/>
      <c r="H67" s="519"/>
      <c r="I67" s="727"/>
      <c r="J67" s="519"/>
      <c r="K67" s="289"/>
      <c r="X67" s="758">
        <v>0</v>
      </c>
    </row>
    <row s="1635" customFormat="1" customHeight="1" ht="22.5">
      <c r="A68" s="2392"/>
      <c r="B68" s="511"/>
      <c r="D68" s="743" t="s">
        <v>310</v>
      </c>
      <c r="E68" s="954" t="s">
        <v>899</v>
      </c>
      <c r="F68" s="660" t="s">
        <v>862</v>
      </c>
      <c r="G68" s="727"/>
      <c r="H68" s="519"/>
      <c r="I68" s="727"/>
      <c r="J68" s="519"/>
      <c r="K68" s="289"/>
      <c r="X68" s="758">
        <v>0</v>
      </c>
    </row>
    <row s="1635" customFormat="1" customHeight="1" ht="22.5">
      <c r="A69" s="2392"/>
      <c r="B69" s="511"/>
      <c r="D69" s="743" t="s">
        <v>313</v>
      </c>
      <c r="E69" s="954" t="s">
        <v>900</v>
      </c>
      <c r="F69" s="721" t="s">
        <v>558</v>
      </c>
      <c r="G69" s="742"/>
      <c r="H69" s="519"/>
      <c r="I69" s="742"/>
      <c r="J69" s="519"/>
      <c r="K69" s="289"/>
      <c r="X69" s="758">
        <v>0</v>
      </c>
    </row>
    <row s="1635" customFormat="1" customHeight="1" ht="22.5">
      <c r="A70" s="2392"/>
      <c r="B70" s="511"/>
      <c r="D70" s="743" t="s">
        <v>729</v>
      </c>
      <c r="E70" s="954" t="s">
        <v>901</v>
      </c>
      <c r="F70" s="721" t="s">
        <v>558</v>
      </c>
      <c r="G70" s="742"/>
      <c r="H70" s="519"/>
      <c r="I70" s="742"/>
      <c r="J70" s="519"/>
      <c r="K70" s="289"/>
      <c r="X70" s="758">
        <v>0</v>
      </c>
    </row>
    <row s="1635" customFormat="1" customHeight="1" ht="22.5">
      <c r="A71" s="2392"/>
      <c r="B71" s="511"/>
      <c r="D71" s="665" t="s">
        <v>89</v>
      </c>
      <c r="E71" s="666" t="s">
        <v>902</v>
      </c>
      <c r="F71" s="660" t="s">
        <v>862</v>
      </c>
      <c r="G71" s="557"/>
      <c r="H71" s="1030"/>
      <c r="I71" s="557"/>
      <c r="J71" s="1030"/>
      <c r="K71" s="302"/>
      <c r="X71" s="758">
        <v>0</v>
      </c>
    </row>
    <row s="1635" customFormat="1" customHeight="1" ht="56.25">
      <c r="A72" s="2392"/>
      <c r="B72" s="511"/>
      <c r="D72" s="665" t="s">
        <v>90</v>
      </c>
      <c r="E72" s="666" t="s">
        <v>903</v>
      </c>
      <c r="F72" s="721" t="s">
        <v>558</v>
      </c>
      <c r="G72" s="742"/>
      <c r="H72" s="1023"/>
      <c r="I72" s="742"/>
      <c r="J72" s="1023"/>
      <c r="K72" s="302"/>
      <c r="X72" s="758">
        <v>0</v>
      </c>
    </row>
    <row s="1635" customFormat="1" customHeight="1" ht="33.75">
      <c r="A73" s="2392"/>
      <c r="B73" s="511"/>
      <c r="D73" s="665" t="s">
        <v>111</v>
      </c>
      <c r="E73" s="666" t="s">
        <v>904</v>
      </c>
      <c r="F73" s="726" t="s">
        <v>820</v>
      </c>
      <c r="G73" s="668"/>
      <c r="H73" s="1023"/>
      <c r="I73" s="668"/>
      <c r="J73" s="1023"/>
      <c r="K73" s="289"/>
      <c r="X73" s="758">
        <v>0</v>
      </c>
    </row>
    <row s="1635" customFormat="1" customHeight="1" ht="22.5">
      <c r="A74" s="2392"/>
      <c r="B74" s="511" t="s">
        <v>588</v>
      </c>
      <c r="D74" s="665" t="s">
        <v>91</v>
      </c>
      <c r="E74" s="666" t="s">
        <v>905</v>
      </c>
      <c r="F74" s="726" t="s">
        <v>309</v>
      </c>
      <c r="G74" s="382"/>
      <c r="H74" s="1023"/>
      <c r="I74" s="382"/>
      <c r="J74" s="1023"/>
      <c r="K74" s="289" t="s">
        <v>631</v>
      </c>
      <c r="X74" s="758">
        <v>0</v>
      </c>
    </row>
    <row s="1635" customFormat="1" customHeight="1" ht="45">
      <c r="A75" s="2392"/>
      <c r="B75" s="511" t="s">
        <v>588</v>
      </c>
      <c r="D75" s="665" t="s">
        <v>652</v>
      </c>
      <c r="E75" s="667" t="s">
        <v>906</v>
      </c>
      <c r="F75" s="721" t="s">
        <v>309</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110</v>
      </c>
      <c r="E78" s="666" t="s">
        <v>910</v>
      </c>
      <c r="F78" s="721" t="s">
        <v>810</v>
      </c>
      <c r="G78" s="724"/>
      <c r="H78" s="1023"/>
      <c r="I78" s="724"/>
      <c r="J78" s="1023"/>
      <c r="K78" s="289" t="s">
        <v>911</v>
      </c>
      <c r="X78" s="758">
        <v>0</v>
      </c>
    </row>
    <row s="1635" customFormat="1" customHeight="1" ht="22.5" hidden="1">
      <c r="A79" s="2392"/>
      <c r="B79" s="511"/>
      <c r="D79" s="665" t="s">
        <v>89</v>
      </c>
      <c r="E79" s="722" t="s">
        <v>912</v>
      </c>
      <c r="F79" s="660" t="s">
        <v>859</v>
      </c>
      <c r="G79" s="724"/>
      <c r="H79" s="1023"/>
      <c r="I79" s="724"/>
      <c r="J79" s="1023"/>
      <c r="K79" s="289" t="s">
        <v>913</v>
      </c>
      <c r="X79" s="758">
        <v>0</v>
      </c>
    </row>
    <row s="1635" customFormat="1" customHeight="1" ht="11.25" hidden="1">
      <c r="A80" s="2392"/>
      <c r="B80" s="511"/>
      <c r="D80" s="665" t="s">
        <v>327</v>
      </c>
      <c r="E80" s="723" t="s">
        <v>914</v>
      </c>
      <c r="F80" s="660" t="s">
        <v>859</v>
      </c>
      <c r="G80" s="724"/>
      <c r="H80" s="1023"/>
      <c r="I80" s="724"/>
      <c r="J80" s="1023"/>
      <c r="K80" s="289"/>
      <c r="X80" s="758">
        <v>0</v>
      </c>
    </row>
    <row s="1635" customFormat="1" customHeight="1" ht="11.25" hidden="1">
      <c r="A81" s="2392"/>
      <c r="B81" s="511"/>
      <c r="D81" s="665" t="s">
        <v>335</v>
      </c>
      <c r="E81" s="723" t="s">
        <v>915</v>
      </c>
      <c r="F81" s="660" t="s">
        <v>859</v>
      </c>
      <c r="G81" s="724"/>
      <c r="H81" s="1023"/>
      <c r="I81" s="724"/>
      <c r="J81" s="1023"/>
      <c r="K81" s="289"/>
      <c r="X81" s="758">
        <v>0</v>
      </c>
    </row>
    <row s="1635" customFormat="1" customHeight="1" ht="11.25" hidden="1">
      <c r="A82" s="2392"/>
      <c r="B82" s="511"/>
      <c r="D82" s="665" t="s">
        <v>337</v>
      </c>
      <c r="E82" s="723" t="s">
        <v>916</v>
      </c>
      <c r="F82" s="660" t="s">
        <v>859</v>
      </c>
      <c r="G82" s="724"/>
      <c r="H82" s="1023"/>
      <c r="I82" s="724"/>
      <c r="J82" s="1023"/>
      <c r="K82" s="289"/>
      <c r="X82" s="758">
        <v>0</v>
      </c>
    </row>
    <row s="1635" customFormat="1" customHeight="1" ht="11.25" hidden="1">
      <c r="A83" s="2392"/>
      <c r="B83" s="511"/>
      <c r="D83" s="665" t="s">
        <v>339</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90</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111</v>
      </c>
      <c r="E95" s="666" t="s">
        <v>928</v>
      </c>
      <c r="F95" s="725" t="s">
        <v>558</v>
      </c>
      <c r="G95" s="727"/>
      <c r="H95" s="1023"/>
      <c r="I95" s="727"/>
      <c r="J95" s="1023"/>
      <c r="K95" s="289" t="s">
        <v>929</v>
      </c>
      <c r="X95" s="758">
        <v>0</v>
      </c>
    </row>
    <row s="1635" customFormat="1" customHeight="1" ht="33.75" hidden="1">
      <c r="A96" s="2392"/>
      <c r="B96" s="511"/>
      <c r="D96" s="665" t="s">
        <v>91</v>
      </c>
      <c r="E96" s="666" t="s">
        <v>930</v>
      </c>
      <c r="F96" s="726" t="s">
        <v>820</v>
      </c>
      <c r="G96" s="728"/>
      <c r="H96" s="1023"/>
      <c r="I96" s="728"/>
      <c r="J96" s="1023"/>
      <c r="K96" s="289"/>
      <c r="X96" s="758">
        <v>0</v>
      </c>
    </row>
    <row s="1635" customFormat="1" customHeight="1" ht="22.5" hidden="1">
      <c r="A97" s="2392"/>
      <c r="B97" s="511" t="s">
        <v>588</v>
      </c>
      <c r="D97" s="665" t="s">
        <v>92</v>
      </c>
      <c r="E97" s="666" t="s">
        <v>931</v>
      </c>
      <c r="F97" s="726" t="s">
        <v>309</v>
      </c>
      <c r="G97" s="385"/>
      <c r="H97" s="1023"/>
      <c r="I97" s="385"/>
      <c r="J97" s="1023"/>
      <c r="K97" s="289" t="s">
        <v>631</v>
      </c>
      <c r="X97" s="758">
        <v>0</v>
      </c>
    </row>
    <row s="1635" customFormat="1" customHeight="1" ht="45" hidden="1">
      <c r="A98" s="2392"/>
      <c r="B98" s="511" t="s">
        <v>588</v>
      </c>
      <c r="D98" s="665" t="s">
        <v>932</v>
      </c>
      <c r="E98" s="667" t="s">
        <v>933</v>
      </c>
      <c r="F98" s="721" t="s">
        <v>309</v>
      </c>
      <c r="G98" s="385"/>
      <c r="H98" s="1023"/>
      <c r="I98" s="385"/>
      <c r="J98" s="1023"/>
      <c r="K98" s="289" t="s">
        <v>631</v>
      </c>
      <c r="X98" s="758">
        <v>0</v>
      </c>
    </row>
    <row s="1635" customFormat="1" customHeight="1" ht="95.25" hidden="1">
      <c r="A99" s="2392"/>
      <c r="B99" s="511" t="s">
        <v>588</v>
      </c>
      <c r="D99" s="665" t="s">
        <v>112</v>
      </c>
      <c r="E99" s="666" t="s">
        <v>934</v>
      </c>
      <c r="F99" s="721" t="s">
        <v>309</v>
      </c>
      <c r="G99" s="385"/>
      <c r="H99" s="1023"/>
      <c r="I99" s="385"/>
      <c r="J99" s="1023"/>
      <c r="K99" s="289" t="s">
        <v>631</v>
      </c>
      <c r="X99" s="758">
        <v>0</v>
      </c>
    </row>
    <row s="1635" customFormat="1" customHeight="1" ht="22.5" hidden="1">
      <c r="A100" s="2392"/>
      <c r="B100" s="511" t="s">
        <v>588</v>
      </c>
      <c r="D100" s="665" t="s">
        <v>148</v>
      </c>
      <c r="E100" s="666" t="s">
        <v>935</v>
      </c>
      <c r="F100" s="721" t="s">
        <v>309</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39939-7555-4C2D-291E-0.A21B138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ИМУП «ПОСЖИЛКОМСЕРВИС»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65</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5D2E6-FF23-A4EA-57EB-0.DCE3F2D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309</v>
      </c>
      <c r="G3" s="686"/>
      <c r="H3" s="401"/>
      <c r="I3" s="686"/>
      <c r="J3" s="401"/>
      <c r="K3" s="289" t="s">
        <v>937</v>
      </c>
      <c r="V3" s="505">
        <v>0</v>
      </c>
    </row>
    <row customHeight="1" ht="15" hidden="1">
      <c r="A4" s="505"/>
      <c r="B4" s="2397"/>
      <c r="C4" s="2398"/>
      <c r="D4" s="689" t="str">
        <f>B3&amp;".2"</f>
        <v>.2</v>
      </c>
      <c r="E4" s="690" t="s">
        <v>938</v>
      </c>
      <c r="F4" s="691" t="s">
        <v>309</v>
      </c>
      <c r="G4" s="1738" t="s">
        <v>28</v>
      </c>
      <c r="H4" s="401"/>
      <c r="I4" s="1738" t="s">
        <v>28</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309</v>
      </c>
      <c r="G6" s="686"/>
      <c r="H6" s="401"/>
      <c r="I6" s="686"/>
      <c r="J6" s="401"/>
      <c r="K6" s="289" t="s">
        <v>941</v>
      </c>
      <c r="V6" s="505">
        <v>0</v>
      </c>
    </row>
    <row customHeight="1" ht="15" hidden="1">
      <c r="A7" s="505"/>
      <c r="B7" s="2397"/>
      <c r="C7" s="2398"/>
      <c r="D7" s="689" t="str">
        <f>B6&amp;".2"</f>
        <v>.2</v>
      </c>
      <c r="E7" s="690" t="s">
        <v>938</v>
      </c>
      <c r="F7" s="691" t="s">
        <v>309</v>
      </c>
      <c r="G7" s="1738" t="s">
        <v>28</v>
      </c>
      <c r="H7" s="401"/>
      <c r="I7" s="1738" t="s">
        <v>28</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309</v>
      </c>
      <c r="G9" s="697" t="s">
        <v>28</v>
      </c>
      <c r="H9" s="401" t="s">
        <v>28</v>
      </c>
      <c r="I9" s="697" t="s">
        <v>28</v>
      </c>
      <c r="J9" s="401" t="s">
        <v>28</v>
      </c>
      <c r="K9" s="289"/>
      <c r="V9" s="505">
        <v>0</v>
      </c>
    </row>
    <row customHeight="1" ht="15" hidden="1">
      <c r="A10" s="505"/>
      <c r="B10" s="2397"/>
      <c r="C10" s="2398"/>
      <c r="D10" s="689" t="str">
        <f>B9&amp;".2"</f>
        <v>.2</v>
      </c>
      <c r="E10" s="690" t="s">
        <v>943</v>
      </c>
      <c r="F10" s="691" t="s">
        <v>309</v>
      </c>
      <c r="G10" s="1732" t="s">
        <v>28</v>
      </c>
      <c r="H10" s="401" t="s">
        <v>28</v>
      </c>
      <c r="I10" s="1732" t="s">
        <v>28</v>
      </c>
      <c r="J10" s="401" t="s">
        <v>28</v>
      </c>
      <c r="K10" s="289" t="s">
        <v>944</v>
      </c>
      <c r="V10" s="505">
        <v>0</v>
      </c>
    </row>
    <row customHeight="1" ht="15" hidden="1">
      <c r="A11" s="505"/>
      <c r="B11" s="2397"/>
      <c r="C11" s="2398"/>
      <c r="D11" s="689" t="str">
        <f>B9&amp;".3"</f>
        <v>.3</v>
      </c>
      <c r="E11" s="690" t="s">
        <v>945</v>
      </c>
      <c r="F11" s="691" t="s">
        <v>309</v>
      </c>
      <c r="G11" s="1732" t="s">
        <v>28</v>
      </c>
      <c r="H11" s="401" t="s">
        <v>28</v>
      </c>
      <c r="I11" s="1732" t="s">
        <v>28</v>
      </c>
      <c r="J11" s="401" t="s">
        <v>28</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309</v>
      </c>
      <c r="G13" s="697" t="s">
        <v>28</v>
      </c>
      <c r="H13" s="401" t="s">
        <v>28</v>
      </c>
      <c r="I13" s="697" t="s">
        <v>28</v>
      </c>
      <c r="J13" s="401" t="s">
        <v>28</v>
      </c>
      <c r="K13" s="289" t="s">
        <v>948</v>
      </c>
      <c r="V13" s="505">
        <v>0</v>
      </c>
    </row>
    <row customHeight="1" ht="15" hidden="1">
      <c r="B14" s="2397"/>
      <c r="C14" s="2398"/>
      <c r="D14" s="689" t="str">
        <f>B13&amp;".2"</f>
        <v>.2</v>
      </c>
      <c r="E14" s="690" t="s">
        <v>949</v>
      </c>
      <c r="F14" s="691" t="s">
        <v>309</v>
      </c>
      <c r="G14" s="1732" t="s">
        <v>28</v>
      </c>
      <c r="H14" s="401" t="s">
        <v>28</v>
      </c>
      <c r="I14" s="1732" t="s">
        <v>28</v>
      </c>
      <c r="J14" s="401" t="s">
        <v>28</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ИМУП «ПОСЖИЛКОМСЕРВИС»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87</v>
      </c>
      <c r="E30" s="760" t="s">
        <v>305</v>
      </c>
      <c r="F30" s="760" t="s">
        <v>566</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309</v>
      </c>
      <c r="G32" s="813" t="s">
        <v>309</v>
      </c>
      <c r="H32" s="813" t="s">
        <v>309</v>
      </c>
      <c r="I32" s="691" t="s">
        <v>309</v>
      </c>
      <c r="J32" s="691" t="s">
        <v>309</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309</v>
      </c>
      <c r="G34" s="820" t="s">
        <v>309</v>
      </c>
      <c r="H34" s="820" t="s">
        <v>309</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309</v>
      </c>
      <c r="G36" s="814" t="s">
        <v>957</v>
      </c>
      <c r="H36" s="813" t="s">
        <v>309</v>
      </c>
      <c r="I36" s="524" t="s">
        <v>957</v>
      </c>
      <c r="J36" s="691" t="s">
        <v>309</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309</v>
      </c>
      <c r="G38" s="814" t="s">
        <v>957</v>
      </c>
      <c r="H38" s="815" t="s">
        <v>309</v>
      </c>
      <c r="I38" s="524" t="s">
        <v>957</v>
      </c>
      <c r="J38" s="521" t="s">
        <v>309</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468D7-884E-0466-49E3-0.97D7D05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ИМУП «ПОСЖИЛКОМСЕРВИС»</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88</v>
      </c>
      <c r="R10" s="915" t="s">
        <v>978</v>
      </c>
      <c r="S10" s="915" t="s">
        <v>979</v>
      </c>
      <c r="T10" s="916" t="s">
        <v>980</v>
      </c>
      <c r="U10" s="915" t="s">
        <v>88</v>
      </c>
      <c r="V10" s="915" t="s">
        <v>981</v>
      </c>
      <c r="W10" s="915" t="s">
        <v>979</v>
      </c>
      <c r="X10" s="916" t="s">
        <v>980</v>
      </c>
      <c r="Y10" s="301" t="s">
        <v>982</v>
      </c>
      <c r="Z10" s="2101" t="s">
        <v>87</v>
      </c>
      <c r="AA10" s="2103"/>
      <c r="AB10" s="1049" t="s">
        <v>983</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05678-9F68-449B-59BE-0.161D965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ИМУП «ПОСЖИЛКОМСЕРВИС»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1007</v>
      </c>
      <c r="K12" s="2127"/>
      <c r="L12" s="2232"/>
      <c r="M12" s="2232"/>
      <c r="N12" s="2127"/>
      <c r="O12" s="2127"/>
      <c r="P12" s="2418"/>
      <c r="Q12" s="2418"/>
      <c r="R12" s="2418"/>
      <c r="S12" s="1134" t="s">
        <v>85</v>
      </c>
      <c r="T12" s="1134" t="s">
        <v>86</v>
      </c>
      <c r="U12" s="1134" t="s">
        <v>84</v>
      </c>
      <c r="V12" s="1134" t="s">
        <v>1008</v>
      </c>
      <c r="W12" s="1134" t="s">
        <v>84</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F6A69-5587-13C7-9BEE-0.8D03CC3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ИМУП «ПОСЖИЛКОМСЕРВИС»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709</v>
      </c>
      <c r="G29" s="1237" t="s">
        <v>1047</v>
      </c>
      <c r="H29" s="1236">
        <f>SUM(I29:J29)</f>
        <v>0</v>
      </c>
      <c r="I29" s="1235"/>
      <c r="J29" s="1225"/>
      <c r="K29" s="1234"/>
      <c r="W29" s="1155">
        <v>11</v>
      </c>
    </row>
    <row customHeight="1" ht="11.549999999999999">
      <c r="F30" s="1230" t="s">
        <v>310</v>
      </c>
      <c r="G30" s="1237" t="s">
        <v>1048</v>
      </c>
      <c r="H30" s="1236">
        <f>SUM(I30:J30)</f>
        <v>0</v>
      </c>
      <c r="I30" s="1235"/>
      <c r="J30" s="1225"/>
      <c r="K30" s="1234"/>
      <c r="W30" s="1155">
        <v>11</v>
      </c>
    </row>
    <row customHeight="1" ht="11.549999999999999">
      <c r="F31" s="1230" t="s">
        <v>313</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327</v>
      </c>
      <c r="G33" s="1237" t="s">
        <v>1051</v>
      </c>
      <c r="H33" s="1236">
        <f>SUM(I33:J33)</f>
        <v>0</v>
      </c>
      <c r="I33" s="1235"/>
      <c r="J33" s="1225"/>
      <c r="K33" s="1234"/>
      <c r="W33" s="1155">
        <v>46</v>
      </c>
    </row>
    <row customHeight="1" ht="11.549999999999999">
      <c r="F34" s="1230" t="s">
        <v>335</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709</v>
      </c>
      <c r="G49" s="1237" t="s">
        <v>1021</v>
      </c>
      <c r="H49" s="1236">
        <f>SUM(I49:J49)</f>
        <v>0</v>
      </c>
      <c r="I49" s="1236">
        <f>SUM(I50:I53)</f>
        <v>0</v>
      </c>
      <c r="J49" s="1225"/>
      <c r="K49" s="1234"/>
      <c r="W49" s="1155">
        <v>11</v>
      </c>
    </row>
    <row customHeight="1" ht="24">
      <c r="F50" s="1230" t="s">
        <v>712</v>
      </c>
      <c r="G50" s="1238" t="s">
        <v>1059</v>
      </c>
      <c r="H50" s="1236">
        <f>SUM(I50:J50)</f>
        <v>0</v>
      </c>
      <c r="I50" s="1235"/>
      <c r="J50" s="1225"/>
      <c r="K50" s="1234"/>
      <c r="W50" s="1155">
        <v>23</v>
      </c>
    </row>
    <row customHeight="1" ht="11.549999999999999">
      <c r="F51" s="1230" t="s">
        <v>715</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310</v>
      </c>
      <c r="G54" s="1237" t="s">
        <v>1050</v>
      </c>
      <c r="H54" s="1236">
        <f>SUM(I54:J54)</f>
        <v>0</v>
      </c>
      <c r="I54" s="1236">
        <f>SUM(I55:I56)</f>
        <v>0</v>
      </c>
      <c r="J54" s="1225"/>
      <c r="K54" s="1234"/>
      <c r="W54" s="1155">
        <v>11</v>
      </c>
    </row>
    <row customHeight="1" ht="48.29999999999999">
      <c r="F55" s="1230" t="s">
        <v>719</v>
      </c>
      <c r="G55" s="1238" t="s">
        <v>1051</v>
      </c>
      <c r="H55" s="1236">
        <f>SUM(I55:J55)</f>
        <v>0</v>
      </c>
      <c r="I55" s="1235"/>
      <c r="J55" s="1225"/>
      <c r="K55" s="1234"/>
      <c r="W55" s="1155">
        <v>46</v>
      </c>
    </row>
    <row customHeight="1" ht="11.549999999999999">
      <c r="F56" s="1230" t="s">
        <v>721</v>
      </c>
      <c r="G56" s="1238" t="s">
        <v>1052</v>
      </c>
      <c r="H56" s="1236">
        <f>SUM(I56:J56)</f>
        <v>0</v>
      </c>
      <c r="I56" s="1235"/>
      <c r="J56" s="1225"/>
      <c r="K56" s="1234"/>
      <c r="W56" s="1155">
        <v>11</v>
      </c>
    </row>
    <row customHeight="1" ht="11.549999999999999">
      <c r="F57" s="1230" t="s">
        <v>313</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F7ADE-2051-F918-BAFF-0.E261B08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ИМУП «ПОСЖИЛКОМСЕРВИС»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1109</v>
      </c>
      <c r="CC16" s="2433"/>
      <c r="CD16" s="2386" t="s">
        <v>558</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7B8F9-99D4-78AC-B647-0.A5592B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ИМУП «ПОСЖИЛКОМСЕРВИС»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87</v>
      </c>
      <c r="E13" s="760" t="s">
        <v>305</v>
      </c>
      <c r="F13" s="760" t="s">
        <v>566</v>
      </c>
      <c r="G13" s="808" t="s">
        <v>306</v>
      </c>
      <c r="H13" s="754" t="s">
        <v>306</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1115</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1115</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1115</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1116</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88E4A-A768-7B79-3BF1-0.9ECD240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ИМУП «ПОСЖИЛКОМСЕРВИС»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309</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309</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1026</v>
      </c>
      <c r="E19" s="883" t="s">
        <v>1120</v>
      </c>
      <c r="F19" s="385"/>
      <c r="G19" s="337" t="s">
        <v>1121</v>
      </c>
      <c r="I19" s="500"/>
      <c r="J19" s="500"/>
      <c r="Q19" s="758">
        <v>0</v>
      </c>
    </row>
    <row s="1635" customFormat="1" customHeight="1" ht="14.699999999999998">
      <c r="A20" s="343"/>
      <c r="B20" s="146"/>
      <c r="C20" s="307"/>
      <c r="D20" s="885">
        <v>2</v>
      </c>
      <c r="E20" s="330" t="s">
        <v>1122</v>
      </c>
      <c r="F20" s="198" t="s">
        <v>309</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110</v>
      </c>
      <c r="E23" s="197" t="s">
        <v>1123</v>
      </c>
      <c r="F23" s="1670" t="s">
        <v>309</v>
      </c>
      <c r="G23" s="345"/>
      <c r="I23" s="1624"/>
      <c r="J23" s="1624"/>
      <c r="Q23" s="1631">
        <v>0</v>
      </c>
    </row>
    <row s="1635" customFormat="1" customHeight="1" ht="14.25" hidden="1">
      <c r="A24" s="343"/>
      <c r="B24" s="1160"/>
      <c r="C24" s="376"/>
      <c r="D24" s="1673" t="s">
        <v>709</v>
      </c>
      <c r="E24" s="1672" t="s">
        <v>1124</v>
      </c>
      <c r="F24" s="1670" t="s">
        <v>309</v>
      </c>
      <c r="G24" s="337"/>
      <c r="I24" s="1624"/>
      <c r="J24" s="1624"/>
      <c r="Q24" s="1631">
        <v>0</v>
      </c>
    </row>
    <row s="1635" customFormat="1" customHeight="1" ht="14.25" hidden="1">
      <c r="A25" s="343"/>
      <c r="B25" s="1160"/>
      <c r="C25" s="376"/>
      <c r="D25" s="1673" t="s">
        <v>712</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C0363-711C-EADA-D321-0.46CBE74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1127</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1128</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1129</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1130</v>
      </c>
      <c r="F10" s="1670"/>
      <c r="G10" s="1674"/>
      <c r="H10" s="1670" t="s">
        <v>309</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ИМУП «ПОСЖИЛКОМСЕРВИС»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1022</v>
      </c>
      <c r="E22" s="194" t="s">
        <v>1133</v>
      </c>
      <c r="F22" s="198"/>
      <c r="G22" s="1737"/>
      <c r="H22" s="198" t="s">
        <v>309</v>
      </c>
      <c r="I22" s="151" t="s">
        <v>1134</v>
      </c>
      <c r="M22" s="83">
        <v>20</v>
      </c>
    </row>
    <row customHeight="1" ht="60">
      <c r="A23" s="1683"/>
      <c r="C23" s="96"/>
      <c r="D23" s="147" t="s">
        <v>1024</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309</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1137</v>
      </c>
      <c r="M26" s="83">
        <v>14</v>
      </c>
    </row>
    <row customHeight="1" ht="15.75">
      <c r="A27" s="1683" t="s">
        <v>109</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754</v>
      </c>
      <c r="E29" s="205" t="s">
        <v>1127</v>
      </c>
      <c r="F29" s="198"/>
      <c r="G29" s="257"/>
      <c r="H29" s="198" t="s">
        <v>309</v>
      </c>
      <c r="I29" s="2169" t="s">
        <v>1138</v>
      </c>
      <c r="M29" s="83">
        <v>20</v>
      </c>
    </row>
    <row customHeight="1" ht="15.75">
      <c r="A30" s="1683" t="s">
        <v>110</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1139</v>
      </c>
      <c r="E33" s="206" t="s">
        <v>1128</v>
      </c>
      <c r="F33" s="198"/>
      <c r="G33" s="257"/>
      <c r="H33" s="198" t="s">
        <v>309</v>
      </c>
      <c r="I33" s="2169" t="s">
        <v>1140</v>
      </c>
      <c r="M33" s="83">
        <v>14</v>
      </c>
    </row>
    <row customHeight="1" ht="15.75">
      <c r="A34" s="1683" t="s">
        <v>89</v>
      </c>
      <c r="C34" s="96"/>
      <c r="D34" s="109"/>
      <c r="E34" s="204" t="s">
        <v>325</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1141</v>
      </c>
      <c r="E36" s="206" t="s">
        <v>1129</v>
      </c>
      <c r="F36" s="198"/>
      <c r="G36" s="257"/>
      <c r="H36" s="198" t="s">
        <v>309</v>
      </c>
      <c r="I36" s="2143" t="s">
        <v>1142</v>
      </c>
      <c r="M36" s="83">
        <v>14</v>
      </c>
    </row>
    <row customHeight="1" ht="15.75">
      <c r="A37" s="1683" t="s">
        <v>90</v>
      </c>
      <c r="C37" s="96"/>
      <c r="D37" s="109"/>
      <c r="E37" s="204" t="s">
        <v>325</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884</v>
      </c>
      <c r="E39" s="206" t="s">
        <v>1130</v>
      </c>
      <c r="F39" s="198"/>
      <c r="G39" s="207"/>
      <c r="H39" s="198" t="s">
        <v>309</v>
      </c>
      <c r="I39" s="2169" t="s">
        <v>1143</v>
      </c>
      <c r="L39" s="155" t="s">
        <v>1131</v>
      </c>
      <c r="M39" s="83">
        <v>14</v>
      </c>
    </row>
    <row customHeight="1" ht="15.75">
      <c r="A40" s="1683" t="s">
        <v>111</v>
      </c>
      <c r="C40" s="96"/>
      <c r="D40" s="109"/>
      <c r="E40" s="204" t="s">
        <v>325</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9B09A-BC37-8452-A1C1-0.6ED5C1F8}" mc:Ignorable="x14ac xr xr2 xr3">
  <sheetPr>
    <tabColor theme="6" tint="0.4"/>
  </sheetPr>
  <dimension ref="A1:AH332"/>
  <sheetViews>
    <sheetView topLeftCell="D13" showGridLines="0" zoomScale="90" workbookViewId="0" tabSelected="1">
      <selection activeCell="K197" sqref="K197"/>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49</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49</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49</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46161</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834</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122</v>
      </c>
      <c r="G20" s="2224" t="s">
        <v>123</v>
      </c>
      <c r="H20" s="2386" t="s">
        <v>1147</v>
      </c>
      <c r="I20" s="2387"/>
      <c r="J20" s="2433"/>
      <c r="K20" s="2224" t="s">
        <v>306</v>
      </c>
      <c r="L20" s="2224" t="s">
        <v>393</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Установление базовой ставки тарифа за подключаемую (технологически присоединяемую) нагрузку</v>
      </c>
      <c r="H72" s="1862"/>
      <c r="I72" s="1739">
        <v>46161</v>
      </c>
      <c r="J72" s="1773">
        <v>46387</v>
      </c>
      <c r="K72" s="1865" t="s">
        <v>1151</v>
      </c>
      <c r="L72" s="1862" t="s">
        <v>309</v>
      </c>
      <c r="M72" s="2170"/>
      <c r="N72" s="334"/>
      <c r="O72" s="1624"/>
      <c r="P72" s="1624"/>
      <c r="AH72" s="1631">
        <v>0</v>
      </c>
    </row>
    <row s="1635" customFormat="1" customHeight="1" ht="18.75">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1152</v>
      </c>
      <c r="N85" s="334"/>
      <c r="AH85" s="374">
        <v>34</v>
      </c>
    </row>
    <row customHeight="1" ht="19.95">
      <c r="A86" s="1780"/>
      <c r="B86" s="1780"/>
      <c r="D86" s="376"/>
      <c r="E86" s="147" t="s">
        <v>89</v>
      </c>
      <c r="F86" s="2460" t="s">
        <v>1153</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Установление базовой ставки тарифа за подключаемую (технологически присоединяемую) нагрузку</v>
      </c>
      <c r="H135" s="1862"/>
      <c r="I135" s="1739">
        <v>46161</v>
      </c>
      <c r="J135" s="1773">
        <v>46387</v>
      </c>
      <c r="K135" s="1778">
        <f>11390.76/1000</f>
        <v>11.39076</v>
      </c>
      <c r="L135" s="1862" t="s">
        <v>309</v>
      </c>
      <c r="M135" s="341"/>
      <c r="N135" s="334"/>
      <c r="O135" s="1624"/>
      <c r="P135" s="1624"/>
      <c r="AH135" s="1631">
        <v>0</v>
      </c>
    </row>
    <row s="1635" customFormat="1" customHeight="1" ht="18.75">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Установление базовой ставки тарифа за подключаемую (технологически присоединяемую) нагрузку</v>
      </c>
      <c r="H196" s="1862"/>
      <c r="I196" s="1739">
        <v>46161</v>
      </c>
      <c r="J196" s="1773">
        <v>46387</v>
      </c>
      <c r="K196" s="1778">
        <f>11.77*365/1000</f>
        <v>4.29605</v>
      </c>
      <c r="L196" s="1862" t="s">
        <v>309</v>
      </c>
      <c r="M196" s="341"/>
      <c r="N196" s="334"/>
      <c r="O196" s="1624"/>
      <c r="P196" s="1624"/>
      <c r="AH196" s="1631">
        <v>0</v>
      </c>
    </row>
    <row s="1635" customFormat="1" customHeight="1" ht="18.75">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Установление базовой ставки тарифа за подключаемую (технологически присоединяемую) нагрузку</v>
      </c>
      <c r="H257" s="1862"/>
      <c r="I257" s="1739">
        <v>46161</v>
      </c>
      <c r="J257" s="1773">
        <v>46387</v>
      </c>
      <c r="K257" s="1778">
        <v>0</v>
      </c>
      <c r="L257" s="1862" t="s">
        <v>309</v>
      </c>
      <c r="M257" s="341"/>
      <c r="N257" s="334"/>
      <c r="O257" s="1624"/>
      <c r="P257" s="1624"/>
      <c r="AH257" s="1631">
        <v>0</v>
      </c>
    </row>
    <row s="1635" customFormat="1" customHeight="1" ht="18.75">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Установление базовой ставки тарифа за подключаемую (технологически присоединяемую) нагрузку</v>
      </c>
      <c r="H318" s="1862"/>
      <c r="I318" s="1739">
        <v>46161</v>
      </c>
      <c r="J318" s="1773">
        <v>46387</v>
      </c>
      <c r="K318" s="1778">
        <v>0</v>
      </c>
      <c r="L318" s="1862" t="s">
        <v>309</v>
      </c>
      <c r="M318" s="341"/>
      <c r="N318" s="334"/>
      <c r="O318" s="1624"/>
      <c r="P318" s="1624"/>
      <c r="AH318" s="1631">
        <v>0</v>
      </c>
    </row>
    <row s="1635" customFormat="1" customHeight="1" ht="18.75">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BCFEA-D709-CDB5-2272-0.70E2396E}"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ИМУП «ПОСЖИЛКОМСЕРВИС»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t="s">
        <v>1155</v>
      </c>
      <c r="G10" s="213" t="s">
        <v>1156</v>
      </c>
      <c r="H10" s="2169" t="s">
        <v>1157</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t="s">
        <v>1158</v>
      </c>
      <c r="G11" s="213" t="s">
        <v>1159</v>
      </c>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1160</v>
      </c>
      <c r="G12" s="213" t="s">
        <v>1161</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1163</v>
      </c>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7708B-9949-57BE-848C-0.3D5F971A}" mc:Ignorable="x14ac xr xr2 xr3">
  <sheetPr>
    <tabColor rgb="FFCCCCFF"/>
  </sheetPr>
  <dimension ref="A1:AR146"/>
  <sheetViews>
    <sheetView topLeftCell="A1" showGridLines="0" zoomScale="90" workbookViewId="0">
      <selection activeCell="J115" sqref="J115:J11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ИМУП «ПОСЖИЛКОМСЕРВИС»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105</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108</v>
      </c>
      <c r="L10" s="2127" t="s">
        <v>87</v>
      </c>
      <c r="M10" s="2127"/>
      <c r="N10" s="110" t="s">
        <v>129</v>
      </c>
      <c r="O10" s="110" t="s">
        <v>108</v>
      </c>
      <c r="P10" s="2127" t="s">
        <v>87</v>
      </c>
      <c r="Q10" s="2127"/>
      <c r="R10" s="110" t="s">
        <v>129</v>
      </c>
      <c r="S10" s="283" t="s">
        <v>108</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257</v>
      </c>
      <c r="F115" s="2145" t="s">
        <v>65</v>
      </c>
      <c r="G115" s="2629" t="str">
        <f>INDEX(VD_NAME_LIST,MATCH("4189704",VD_ID_LIST,0))</f>
        <v>Подключение (технологическое присоединение) к централизованной системе горячего водоснабжения</v>
      </c>
      <c r="H115" s="2553"/>
      <c r="I115" s="2553">
        <v>1</v>
      </c>
      <c r="J115" s="2501" t="s">
        <v>258</v>
      </c>
      <c r="K115" s="2185" t="s">
        <v>65</v>
      </c>
      <c r="L115" s="2108"/>
      <c r="M115" s="2108" t="s">
        <v>109</v>
      </c>
      <c r="N115" s="2504" t="str">
        <f>IF(Z115="","",INDEX(TERRITORY_MR_LIST,MATCH(Z115,TERRITORY_LIST_ID,0)))</f>
        <v>Территория 1</v>
      </c>
      <c r="O115" s="2185" t="s">
        <v>19</v>
      </c>
      <c r="P115" s="2108"/>
      <c r="Q115" s="2108" t="s">
        <v>109</v>
      </c>
      <c r="R115" s="2630" t="s">
        <v>28</v>
      </c>
      <c r="S115" s="2406" t="s">
        <v>19</v>
      </c>
      <c r="T115" s="2406"/>
      <c r="U115" s="2406" t="s">
        <v>109</v>
      </c>
      <c r="V115" s="1434"/>
      <c r="W115" s="2501"/>
      <c r="X115" s="1267"/>
      <c r="Y115" s="1267"/>
      <c r="Z115" s="1267" t="s">
        <v>97</v>
      </c>
      <c r="AA115" s="1267"/>
      <c r="AB115" s="1267" t="s">
        <v>259</v>
      </c>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Подключение (технологическое присоединение) к централизованной системе горячего водоснабжения</v>
      </c>
      <c r="AJ115" s="1267" t="str">
        <f>IF($J$115=0,"",$J$115)</f>
        <v>Установление базовой ставки тарифа за подключаемую (технологически присоединяемую) нагрузку</v>
      </c>
      <c r="AK115" s="1267" t="str">
        <f>IF($K$115="нет","без дифференциации",IF($N$115=0,"",$N$115))</f>
        <v>Территория 1</v>
      </c>
      <c r="AL115" s="1267" t="str">
        <f>IF($O$115="нет","без дифференциации",IF($R$115=0,"",$R$115))</f>
        <v>без дифференциации</v>
      </c>
      <c r="AM115" s="1267" t="str">
        <f>IF($S$115="нет","без дифференциации",IF($V$115=0,"",$V$115))</f>
        <v>без дифференциации</v>
      </c>
      <c r="AN115" s="1772">
        <f>$I$115</f>
        <v>1</v>
      </c>
      <c r="AO115" s="1267" t="str">
        <f>$I$115&amp;"."&amp;$M$115</f>
        <v>1.1</v>
      </c>
      <c r="AP115" s="1266" t="str">
        <f>$I$115&amp;"."&amp;$M$115&amp;"."&amp;$Q$115</f>
        <v>1.1.1</v>
      </c>
      <c r="AQ115" s="1266" t="str">
        <f>$I$115&amp;"."&amp;$M$115&amp;"."&amp;$Q$115&amp;"."&amp;$U$115</f>
        <v>1.1.1.1</v>
      </c>
      <c r="AR115" s="1467">
        <v>0</v>
      </c>
    </row>
    <row s="1853" customFormat="1" customHeight="1" ht="17.25">
      <c r="A116" s="321"/>
      <c r="C116" s="320"/>
      <c r="D116" s="2135"/>
      <c r="E116" s="2143"/>
      <c r="F116" s="2146"/>
      <c r="G116" s="2629"/>
      <c r="H116" s="2553"/>
      <c r="I116" s="2553"/>
      <c r="J116" s="2501"/>
      <c r="K116" s="2186"/>
      <c r="L116" s="2108"/>
      <c r="M116" s="2108"/>
      <c r="N116" s="2504"/>
      <c r="O116" s="2186"/>
      <c r="P116" s="2108"/>
      <c r="Q116" s="2108"/>
      <c r="R116" s="2630" t="s">
        <v>28</v>
      </c>
      <c r="S116" s="2406"/>
      <c r="T116" s="1435"/>
      <c r="U116" s="1436"/>
      <c r="V116" s="1436"/>
      <c r="W116" s="2501"/>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631"/>
      <c r="H117" s="2503"/>
      <c r="I117" s="2503"/>
      <c r="J117" s="2533"/>
      <c r="K117" s="2186"/>
      <c r="L117" s="2503"/>
      <c r="M117" s="2503"/>
      <c r="N117" s="2505"/>
      <c r="O117" s="2112"/>
      <c r="P117" s="2632"/>
      <c r="Q117" s="2633"/>
      <c r="R117" s="2634" t="s">
        <v>264</v>
      </c>
      <c r="S117" s="2635"/>
      <c r="T117" s="2635"/>
      <c r="U117" s="2635"/>
      <c r="V117" s="2635"/>
      <c r="W117" s="2636"/>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631"/>
      <c r="H118" s="2503"/>
      <c r="I118" s="2503"/>
      <c r="J118" s="2533"/>
      <c r="K118" s="2112"/>
      <c r="L118" s="2632"/>
      <c r="M118" s="2633"/>
      <c r="N118" s="2637" t="s">
        <v>265</v>
      </c>
      <c r="O118" s="2633"/>
      <c r="P118" s="2633"/>
      <c r="Q118" s="2633"/>
      <c r="R118" s="2633"/>
      <c r="S118" s="2635"/>
      <c r="T118" s="2635"/>
      <c r="U118" s="2635"/>
      <c r="V118" s="2635"/>
      <c r="W118" s="2638"/>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631"/>
      <c r="H119" s="2632"/>
      <c r="I119" s="2633"/>
      <c r="J119" s="2639" t="s">
        <v>266</v>
      </c>
      <c r="K119" s="2633"/>
      <c r="L119" s="2633"/>
      <c r="M119" s="2633"/>
      <c r="N119" s="2633"/>
      <c r="O119" s="2633"/>
      <c r="P119" s="2633"/>
      <c r="Q119" s="2633"/>
      <c r="R119" s="2633"/>
      <c r="S119" s="2635"/>
      <c r="T119" s="2635"/>
      <c r="U119" s="2635"/>
      <c r="V119" s="2635"/>
      <c r="W119" s="2638"/>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15:M117"/>
    <mergeCell ref="N115:N117"/>
    <mergeCell ref="S115:S116"/>
    <mergeCell ref="H115:H118"/>
    <mergeCell ref="I115:I118"/>
    <mergeCell ref="J115:J118"/>
    <mergeCell ref="K115:K118"/>
    <mergeCell ref="L115:L117"/>
    <mergeCell ref="W115:W116"/>
    <mergeCell ref="O115:O117"/>
    <mergeCell ref="P115:P116"/>
    <mergeCell ref="Q115:Q116"/>
    <mergeCell ref="R115:R11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S121:S122 O58:O59 S58:S59 K58:K59 K63:K64 O63:O64 S63:S64 F79:F103 K99:K100 O99:O100 F105:F119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15">
      <formula1>900</formula1>
    </dataValidation>
    <dataValidation allowBlank="1" showInputMessage="1" showErrorMessage="1" prompt="Для выбора выполните двойной щелчок левой клавиши мыши по соответствующей ячейке." sqref="K11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Для выбора выполните двойной щелчок левой клавиши мыши по соответствующей ячейке." sqref="O115"/>
    <dataValidation type="textLength" operator="lessThanOrEqual" allowBlank="1" showInputMessage="1" showErrorMessage="1" errorTitle="Ошибка" error="Допускается ввод не более 900 символов!" sqref="R115">
      <formula1>900</formula1>
    </dataValidation>
    <dataValidation allowBlank="1" showInputMessage="1" showErrorMessage="1" prompt="Для выбора выполните двойной щелчок левой клавиши мыши по соответствующей ячейке." sqref="S115"/>
    <dataValidation type="textLength" operator="lessThanOrEqual" allowBlank="1" showInputMessage="1" showErrorMessage="1" errorTitle="Ошибка" error="Допускается ввод не более 900 символов!" sqref="V115">
      <formula1>900</formula1>
    </dataValidation>
    <dataValidation type="textLength" operator="lessThanOrEqual" allowBlank="1" showInputMessage="1" showErrorMessage="1" errorTitle="Ошибка" error="Допускается ввод не более 900 символов!" sqref="W115">
      <formula1>900</formula1>
    </dataValidation>
    <dataValidation type="textLength" operator="lessThanOrEqual" allowBlank="1" showInputMessage="1" showErrorMessage="1" errorTitle="Ошибка" error="Допускается ввод не более 900 символов!" sqref="J11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6"/>
    <dataValidation type="textLength" operator="lessThanOrEqual" allowBlank="1" showInputMessage="1" showErrorMessage="1" errorTitle="Ошибка" error="Допускается ввод не более 900 символов!" sqref="R116">
      <formula1>900</formula1>
    </dataValidation>
    <dataValidation allowBlank="1" showInputMessage="1" showErrorMessage="1" prompt="Для выбора выполните двойной щелчок левой клавиши мыши по соответствующей ячейке." sqref="S1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2C077-6E81-4F32-AFE1-0.C3A2DCD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ИМУП «ПОСЖИЛКОМСЕРВИС»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87</v>
      </c>
      <c r="E13" s="807" t="s">
        <v>305</v>
      </c>
      <c r="F13" s="807" t="s">
        <v>566</v>
      </c>
      <c r="G13" s="808" t="s">
        <v>306</v>
      </c>
      <c r="H13" s="807" t="s">
        <v>393</v>
      </c>
      <c r="I13" s="808" t="s">
        <v>306</v>
      </c>
      <c r="J13" s="807" t="s">
        <v>393</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1165</v>
      </c>
      <c r="F17" s="521" t="s">
        <v>309</v>
      </c>
      <c r="G17" s="678"/>
      <c r="H17" s="678"/>
      <c r="I17" s="678"/>
      <c r="J17" s="678"/>
      <c r="K17" s="289" t="s">
        <v>1166</v>
      </c>
      <c r="V17" s="505">
        <v>0</v>
      </c>
    </row>
    <row customHeight="1" ht="48.29999999999999">
      <c r="A18" s="505"/>
      <c r="C18" s="526"/>
      <c r="D18" s="521">
        <v>3</v>
      </c>
      <c r="E18" s="279" t="s">
        <v>815</v>
      </c>
      <c r="F18" s="521" t="s">
        <v>309</v>
      </c>
      <c r="G18" s="809" t="s">
        <v>309</v>
      </c>
      <c r="H18" s="810" t="s">
        <v>309</v>
      </c>
      <c r="I18" s="521" t="s">
        <v>309</v>
      </c>
      <c r="J18" s="578" t="s">
        <v>309</v>
      </c>
      <c r="K18" s="289" t="s">
        <v>1167</v>
      </c>
      <c r="V18" s="505">
        <v>46</v>
      </c>
    </row>
    <row customHeight="1" ht="35.699999999999996">
      <c r="A19" s="505"/>
      <c r="C19" s="526"/>
      <c r="D19" s="539" t="s">
        <v>327</v>
      </c>
      <c r="E19" s="559" t="s">
        <v>817</v>
      </c>
      <c r="F19" s="521" t="s">
        <v>818</v>
      </c>
      <c r="G19" s="817"/>
      <c r="H19" s="106"/>
      <c r="I19" s="817"/>
      <c r="J19" s="818"/>
      <c r="K19" s="679"/>
      <c r="V19" s="505">
        <v>34</v>
      </c>
    </row>
    <row customHeight="1" ht="35.699999999999996">
      <c r="A20" s="505"/>
      <c r="C20" s="526"/>
      <c r="D20" s="1890" t="s">
        <v>335</v>
      </c>
      <c r="E20" s="559" t="s">
        <v>819</v>
      </c>
      <c r="F20" s="521" t="s">
        <v>820</v>
      </c>
      <c r="G20" s="817"/>
      <c r="H20" s="106"/>
      <c r="I20" s="817"/>
      <c r="J20" s="106"/>
      <c r="K20" s="679"/>
      <c r="V20" s="505">
        <v>34</v>
      </c>
    </row>
    <row customHeight="1" ht="48.29999999999999">
      <c r="A21" s="505"/>
      <c r="C21" s="526"/>
      <c r="D21" s="1890" t="s">
        <v>337</v>
      </c>
      <c r="E21" s="559" t="s">
        <v>821</v>
      </c>
      <c r="F21" s="521" t="s">
        <v>571</v>
      </c>
      <c r="G21" s="680"/>
      <c r="H21" s="106"/>
      <c r="I21" s="680"/>
      <c r="J21" s="106"/>
      <c r="K21" s="679"/>
      <c r="V21" s="505">
        <v>46</v>
      </c>
    </row>
    <row customHeight="1" ht="67.5" hidden="1">
      <c r="A22" s="505"/>
      <c r="C22" s="526"/>
      <c r="D22" s="521">
        <v>5</v>
      </c>
      <c r="E22" s="279" t="s">
        <v>1168</v>
      </c>
      <c r="F22" s="521" t="s">
        <v>558</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6761C8-3AE4-758C-4639-0.64B805A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808</v>
      </c>
      <c r="BI1" s="1070"/>
      <c r="BJ1" s="1071" t="s">
        <v>1213</v>
      </c>
      <c r="BK1" s="1070"/>
      <c r="BL1" s="1072" t="s">
        <v>907</v>
      </c>
      <c r="BM1" s="1070"/>
      <c r="BN1" s="1073" t="s">
        <v>1214</v>
      </c>
      <c r="BS1" s="1427"/>
    </row>
    <row customHeight="1" ht="11.25">
      <c r="A2" s="1074" t="s">
        <v>1215</v>
      </c>
      <c r="B2" s="1075">
        <v>2000</v>
      </c>
      <c r="C2" s="1075">
        <v>2022</v>
      </c>
      <c r="D2" s="1075" t="s">
        <v>65</v>
      </c>
      <c r="E2" s="1076" t="s">
        <v>1216</v>
      </c>
      <c r="F2" s="1076" t="s">
        <v>1217</v>
      </c>
      <c r="G2" s="1076" t="s">
        <v>1218</v>
      </c>
      <c r="H2" s="1077" t="s">
        <v>54</v>
      </c>
      <c r="I2" s="1076" t="s">
        <v>109</v>
      </c>
      <c r="J2" s="1076" t="s">
        <v>1219</v>
      </c>
      <c r="K2" s="1078" t="s">
        <v>1151</v>
      </c>
      <c r="L2" s="1079"/>
      <c r="M2" s="1078">
        <v>1</v>
      </c>
      <c r="N2" s="1162" t="s">
        <v>1220</v>
      </c>
      <c r="O2" s="1077" t="s">
        <v>1221</v>
      </c>
      <c r="P2" s="1080" t="s">
        <v>37</v>
      </c>
      <c r="Q2" s="1081" t="s">
        <v>1222</v>
      </c>
      <c r="R2" s="143" t="s">
        <v>1223</v>
      </c>
      <c r="S2" s="143" t="s">
        <v>1224</v>
      </c>
      <c r="T2" s="1082" t="s">
        <v>1225</v>
      </c>
      <c r="U2" s="1079" t="s">
        <v>1226</v>
      </c>
      <c r="V2" s="1083">
        <v>1</v>
      </c>
      <c r="W2" s="1084"/>
      <c r="X2" s="1084" t="s">
        <v>1227</v>
      </c>
      <c r="Y2" s="1075" t="s">
        <v>1228</v>
      </c>
      <c r="Z2" s="1085"/>
      <c r="AA2" s="1075" t="s">
        <v>1229</v>
      </c>
      <c r="AB2" s="1086" t="s">
        <v>1229</v>
      </c>
      <c r="AC2" s="1075" t="s">
        <v>1230</v>
      </c>
      <c r="AD2" s="1086" t="s">
        <v>1230</v>
      </c>
      <c r="AF2" s="1077" t="s">
        <v>1226</v>
      </c>
      <c r="AH2" s="1076" t="s">
        <v>1231</v>
      </c>
      <c r="AI2" s="1076" t="s">
        <v>1231</v>
      </c>
      <c r="AK2" s="1076" t="s">
        <v>1232</v>
      </c>
      <c r="AM2" s="1076" t="s">
        <v>1233</v>
      </c>
      <c r="AP2" s="1087" t="s">
        <v>1227</v>
      </c>
      <c r="AQ2" s="1088" t="s">
        <v>1227</v>
      </c>
      <c r="AS2" s="1075" t="s">
        <v>1234</v>
      </c>
      <c r="AU2" s="1120" t="s">
        <v>1235</v>
      </c>
      <c r="AW2" s="1120" t="s">
        <v>1236</v>
      </c>
      <c r="AX2" s="1120" t="s">
        <v>1236</v>
      </c>
      <c r="AZ2" s="1120" t="s">
        <v>1237</v>
      </c>
      <c r="BB2" s="1120" t="s">
        <v>1238</v>
      </c>
      <c r="BC2" s="1120" t="s">
        <v>1239</v>
      </c>
      <c r="BE2" s="1120">
        <v>2000</v>
      </c>
      <c r="BF2" s="1120" t="s">
        <v>1240</v>
      </c>
    </row>
    <row customHeight="1" ht="11.25">
      <c r="A3" s="1074" t="s">
        <v>1241</v>
      </c>
      <c r="B3" s="1075">
        <v>2001</v>
      </c>
      <c r="C3" s="1075">
        <v>2023</v>
      </c>
      <c r="D3" s="1075" t="s">
        <v>19</v>
      </c>
      <c r="E3" s="1076" t="s">
        <v>1242</v>
      </c>
      <c r="F3" s="1076" t="s">
        <v>1243</v>
      </c>
      <c r="G3" s="1076" t="s">
        <v>1244</v>
      </c>
      <c r="H3" s="1077" t="s">
        <v>1245</v>
      </c>
      <c r="I3" s="1076" t="s">
        <v>110</v>
      </c>
      <c r="J3" s="1076" t="s">
        <v>556</v>
      </c>
      <c r="K3" s="1078" t="s">
        <v>1246</v>
      </c>
      <c r="L3" s="1079">
        <f>_xlfn.IFERROR(MATCH(K3,OFFER_METHOD,0),0)</f>
        <v>0</v>
      </c>
      <c r="M3" s="1078">
        <v>2</v>
      </c>
      <c r="N3" s="1162" t="s">
        <v>1247</v>
      </c>
      <c r="O3" s="1077" t="s">
        <v>1248</v>
      </c>
      <c r="P3" s="1080" t="s">
        <v>1249</v>
      </c>
      <c r="Q3" s="1081" t="s">
        <v>1250</v>
      </c>
      <c r="R3" s="143" t="s">
        <v>1251</v>
      </c>
      <c r="S3" s="143" t="s">
        <v>1252</v>
      </c>
      <c r="T3" s="1082" t="s">
        <v>1253</v>
      </c>
      <c r="U3" s="1079" t="s">
        <v>1254</v>
      </c>
      <c r="V3" s="1083">
        <v>2</v>
      </c>
      <c r="W3" s="1084"/>
      <c r="X3" s="1084" t="s">
        <v>1255</v>
      </c>
      <c r="Y3" s="1075" t="s">
        <v>1228</v>
      </c>
      <c r="Z3" s="1085"/>
      <c r="AA3" s="1075" t="s">
        <v>1256</v>
      </c>
      <c r="AB3" s="1086" t="s">
        <v>1256</v>
      </c>
      <c r="AC3" s="1075" t="s">
        <v>1257</v>
      </c>
      <c r="AD3" s="1086" t="s">
        <v>1257</v>
      </c>
      <c r="AF3" s="1077" t="s">
        <v>1254</v>
      </c>
      <c r="AH3" s="1076" t="s">
        <v>1258</v>
      </c>
      <c r="AI3" s="1076" t="s">
        <v>1259</v>
      </c>
      <c r="AK3" s="1076" t="s">
        <v>1260</v>
      </c>
      <c r="AM3" s="1076" t="s">
        <v>1261</v>
      </c>
      <c r="AP3" s="1087" t="s">
        <v>1262</v>
      </c>
      <c r="AQ3" s="1088" t="s">
        <v>1262</v>
      </c>
      <c r="AS3" s="1075" t="s">
        <v>1263</v>
      </c>
      <c r="AU3" s="1120" t="s">
        <v>1264</v>
      </c>
      <c r="AW3" s="1120" t="s">
        <v>1265</v>
      </c>
      <c r="AX3" s="1120" t="s">
        <v>1265</v>
      </c>
      <c r="AZ3" s="1120" t="s">
        <v>1266</v>
      </c>
      <c r="BB3" s="1120" t="s">
        <v>1267</v>
      </c>
      <c r="BC3" s="1120" t="s">
        <v>1239</v>
      </c>
      <c r="BE3" s="1120">
        <v>2001</v>
      </c>
      <c r="BF3" s="1120" t="s">
        <v>1268</v>
      </c>
      <c r="BH3" s="1067" t="s">
        <v>1269</v>
      </c>
      <c r="BJ3" s="1067" t="s">
        <v>1270</v>
      </c>
      <c r="BL3" s="1067" t="s">
        <v>1271</v>
      </c>
      <c r="BN3" s="1067" t="s">
        <v>1272</v>
      </c>
      <c r="BR3" s="1067" t="s">
        <v>1273</v>
      </c>
      <c r="BS3" s="1428"/>
      <c r="BT3" s="1070"/>
      <c r="BU3" s="1067" t="s">
        <v>1274</v>
      </c>
      <c r="BV3" s="1070"/>
      <c r="BW3" s="1690"/>
      <c r="BX3" s="1692" t="s">
        <v>1275</v>
      </c>
      <c r="CA3" s="1067" t="s">
        <v>1276</v>
      </c>
    </row>
    <row customHeight="1" ht="11.25">
      <c r="A4" s="1074" t="s">
        <v>1277</v>
      </c>
      <c r="B4" s="1075">
        <v>2002</v>
      </c>
      <c r="C4" s="1075">
        <v>2024</v>
      </c>
      <c r="E4" s="1076" t="s">
        <v>1278</v>
      </c>
      <c r="F4" s="1076" t="s">
        <v>1279</v>
      </c>
      <c r="H4" s="1077" t="s">
        <v>1280</v>
      </c>
      <c r="I4" s="1076" t="s">
        <v>89</v>
      </c>
      <c r="J4" s="1076" t="s">
        <v>1281</v>
      </c>
      <c r="K4" s="1078" t="s">
        <v>1282</v>
      </c>
      <c r="L4" s="1079">
        <f>_xlfn.IFERROR(MATCH(K4,OFFER_METHOD,0),0)</f>
        <v>0</v>
      </c>
      <c r="M4" s="1078">
        <v>3</v>
      </c>
      <c r="N4" s="1162" t="s">
        <v>1283</v>
      </c>
      <c r="O4" s="1076" t="s">
        <v>1284</v>
      </c>
      <c r="Q4" s="1081" t="s">
        <v>1285</v>
      </c>
      <c r="R4" s="143" t="s">
        <v>1286</v>
      </c>
      <c r="S4" s="143" t="s">
        <v>1287</v>
      </c>
      <c r="T4" s="1082" t="s">
        <v>1288</v>
      </c>
      <c r="U4" s="1079" t="s">
        <v>1289</v>
      </c>
      <c r="V4" s="1083">
        <v>3</v>
      </c>
      <c r="W4" s="1084"/>
      <c r="X4" s="1084" t="s">
        <v>1290</v>
      </c>
      <c r="Y4" s="1075" t="s">
        <v>1228</v>
      </c>
      <c r="Z4" s="1091"/>
      <c r="AC4" s="1075" t="s">
        <v>1291</v>
      </c>
      <c r="AD4" s="1086" t="s">
        <v>1291</v>
      </c>
      <c r="AF4" s="1077" t="s">
        <v>1289</v>
      </c>
      <c r="AH4" s="1077" t="s">
        <v>1292</v>
      </c>
      <c r="AK4" s="1076" t="s">
        <v>1293</v>
      </c>
      <c r="AM4" s="1076" t="s">
        <v>1294</v>
      </c>
      <c r="AP4" s="1087" t="s">
        <v>1255</v>
      </c>
      <c r="AQ4" s="1088" t="s">
        <v>1255</v>
      </c>
      <c r="AS4" s="1075" t="s">
        <v>1295</v>
      </c>
      <c r="AU4" s="1120" t="s">
        <v>1296</v>
      </c>
      <c r="AW4" s="1120" t="s">
        <v>1297</v>
      </c>
      <c r="AX4" s="1120" t="s">
        <v>1297</v>
      </c>
      <c r="AZ4" s="1120" t="s">
        <v>1298</v>
      </c>
      <c r="BB4" s="1120" t="s">
        <v>1299</v>
      </c>
      <c r="BC4" s="1120" t="s">
        <v>1300</v>
      </c>
      <c r="BE4" s="1120">
        <v>2002</v>
      </c>
      <c r="BF4" s="1120" t="s">
        <v>1301</v>
      </c>
      <c r="BH4" s="1068" t="s">
        <v>1302</v>
      </c>
      <c r="BJ4" s="1068" t="s">
        <v>1302</v>
      </c>
      <c r="BL4" s="1068" t="s">
        <v>1302</v>
      </c>
      <c r="BN4" s="1068" t="s">
        <v>1302</v>
      </c>
      <c r="BQ4" s="1432" t="s">
        <v>1303</v>
      </c>
      <c r="BR4" s="1159" t="s">
        <v>1304</v>
      </c>
      <c r="BS4" s="274"/>
      <c r="BT4" s="1432" t="s">
        <v>1305</v>
      </c>
      <c r="BU4" s="1159" t="s">
        <v>1306</v>
      </c>
      <c r="BV4" s="1070"/>
      <c r="BW4" s="1697" t="s">
        <v>1307</v>
      </c>
      <c r="BX4" s="1691" t="s">
        <v>1308</v>
      </c>
      <c r="BZ4" s="1432" t="s">
        <v>1309</v>
      </c>
      <c r="CA4" s="1159" t="s">
        <v>1310</v>
      </c>
    </row>
    <row customHeight="1" ht="11.25">
      <c r="A5" s="1074" t="s">
        <v>1311</v>
      </c>
      <c r="B5" s="1075">
        <v>2003</v>
      </c>
      <c r="C5" s="1075">
        <v>2025</v>
      </c>
      <c r="E5" s="1076" t="s">
        <v>1312</v>
      </c>
      <c r="F5" s="1076" t="s">
        <v>1313</v>
      </c>
      <c r="H5" s="1077" t="s">
        <v>1314</v>
      </c>
      <c r="I5" s="1076" t="s">
        <v>90</v>
      </c>
      <c r="K5" s="1078" t="s">
        <v>1315</v>
      </c>
      <c r="L5" s="1079">
        <f>_xlfn.IFERROR(MATCH(K5,OFFER_METHOD,0),0)</f>
        <v>0</v>
      </c>
      <c r="M5" s="1078">
        <v>4</v>
      </c>
      <c r="N5" s="1092" t="s">
        <v>1316</v>
      </c>
      <c r="O5" s="1076" t="s">
        <v>1317</v>
      </c>
      <c r="Q5" s="1081" t="s">
        <v>1318</v>
      </c>
      <c r="R5" s="143" t="s">
        <v>1319</v>
      </c>
      <c r="T5" s="1077" t="s">
        <v>1320</v>
      </c>
      <c r="U5" s="1079" t="s">
        <v>1321</v>
      </c>
      <c r="V5" s="1083">
        <v>4</v>
      </c>
      <c r="W5" s="1084"/>
      <c r="X5" s="1084" t="s">
        <v>166</v>
      </c>
      <c r="Y5" s="1075" t="s">
        <v>1322</v>
      </c>
      <c r="Z5" s="1091">
        <v>1</v>
      </c>
      <c r="AF5" s="1077" t="s">
        <v>1323</v>
      </c>
      <c r="AH5" s="1076" t="s">
        <v>1324</v>
      </c>
      <c r="AK5" s="1076" t="s">
        <v>1325</v>
      </c>
      <c r="AM5" s="1076" t="s">
        <v>1326</v>
      </c>
      <c r="AP5" s="1087" t="s">
        <v>166</v>
      </c>
      <c r="AQ5" s="1088" t="s">
        <v>166</v>
      </c>
      <c r="AU5" s="1120" t="s">
        <v>1327</v>
      </c>
      <c r="AW5" s="1120" t="s">
        <v>1328</v>
      </c>
      <c r="AX5" s="1120" t="s">
        <v>1328</v>
      </c>
      <c r="AZ5" s="1120" t="s">
        <v>1329</v>
      </c>
      <c r="BB5" s="1120" t="s">
        <v>1330</v>
      </c>
      <c r="BC5" s="1120" t="s">
        <v>1331</v>
      </c>
      <c r="BE5" s="1120">
        <v>2003</v>
      </c>
      <c r="BF5" s="1120" t="s">
        <v>1332</v>
      </c>
      <c r="BH5" s="1068" t="s">
        <v>1333</v>
      </c>
      <c r="BJ5" s="1068" t="s">
        <v>1333</v>
      </c>
      <c r="BL5" s="1068" t="s">
        <v>1333</v>
      </c>
      <c r="BN5" s="1068" t="s">
        <v>1334</v>
      </c>
      <c r="BQ5" s="1281">
        <v>4213775</v>
      </c>
      <c r="BR5" s="1068" t="s">
        <v>1227</v>
      </c>
      <c r="BS5" s="1429"/>
      <c r="BT5" s="1281">
        <v>64236871</v>
      </c>
      <c r="BU5" s="1068" t="s">
        <v>227</v>
      </c>
      <c r="BV5" s="1070"/>
      <c r="BW5" s="1695">
        <v>4213767</v>
      </c>
      <c r="BX5" s="1693" t="s">
        <v>1335</v>
      </c>
      <c r="BZ5" s="1281">
        <v>64237509</v>
      </c>
      <c r="CA5" s="1295" t="s">
        <v>1336</v>
      </c>
    </row>
    <row customHeight="1" ht="11.25">
      <c r="A6" s="1074" t="s">
        <v>1337</v>
      </c>
      <c r="B6" s="1075">
        <v>2004</v>
      </c>
      <c r="C6" s="1075">
        <v>2026</v>
      </c>
      <c r="E6" s="1076" t="s">
        <v>1338</v>
      </c>
      <c r="F6" s="1093"/>
      <c r="H6" s="1077" t="s">
        <v>1339</v>
      </c>
      <c r="I6" s="1076" t="s">
        <v>111</v>
      </c>
      <c r="J6" s="1067" t="s">
        <v>1340</v>
      </c>
      <c r="L6" s="1079">
        <f>SUM(kind_of_control_method_filter)</f>
        <v>0</v>
      </c>
      <c r="N6" s="1092" t="s">
        <v>1341</v>
      </c>
      <c r="O6" s="1076" t="s">
        <v>1342</v>
      </c>
      <c r="R6" s="143" t="s">
        <v>1222</v>
      </c>
      <c r="T6" s="1077" t="s">
        <v>1343</v>
      </c>
      <c r="U6" s="1079" t="s">
        <v>1323</v>
      </c>
      <c r="V6" s="1083">
        <v>5</v>
      </c>
      <c r="W6" s="1084"/>
      <c r="X6" s="1075" t="s">
        <v>172</v>
      </c>
      <c r="Y6" s="1075" t="s">
        <v>1344</v>
      </c>
      <c r="Z6" s="1091"/>
      <c r="AA6" s="1094"/>
      <c r="AH6" s="1076" t="s">
        <v>1345</v>
      </c>
      <c r="AK6" s="1076" t="s">
        <v>1346</v>
      </c>
      <c r="AM6" s="1076" t="s">
        <v>1347</v>
      </c>
      <c r="AP6" s="1087" t="s">
        <v>172</v>
      </c>
      <c r="AQ6" s="1088" t="s">
        <v>172</v>
      </c>
      <c r="AU6" s="1120" t="s">
        <v>1348</v>
      </c>
      <c r="AW6" s="1120" t="s">
        <v>1349</v>
      </c>
      <c r="AX6" s="1120" t="s">
        <v>1349</v>
      </c>
      <c r="BB6" s="1120" t="s">
        <v>1350</v>
      </c>
      <c r="BC6" s="1120" t="s">
        <v>1331</v>
      </c>
      <c r="BE6" s="1120">
        <v>2004</v>
      </c>
      <c r="BF6" s="1120" t="s">
        <v>1351</v>
      </c>
      <c r="BH6" s="1068" t="s">
        <v>1352</v>
      </c>
      <c r="BJ6" s="1068" t="s">
        <v>1353</v>
      </c>
      <c r="BL6" s="1068" t="s">
        <v>1353</v>
      </c>
      <c r="BN6" s="1068" t="s">
        <v>1354</v>
      </c>
      <c r="BQ6" s="1281">
        <v>4213784</v>
      </c>
      <c r="BR6" s="1295" t="s">
        <v>1262</v>
      </c>
      <c r="BS6" s="1430"/>
      <c r="BT6" s="1281">
        <v>64236872</v>
      </c>
      <c r="BU6" s="1068" t="s">
        <v>232</v>
      </c>
      <c r="BV6" s="1070"/>
      <c r="BW6" s="1695">
        <v>4213768</v>
      </c>
      <c r="BX6" s="1693" t="s">
        <v>252</v>
      </c>
      <c r="BZ6" s="1281">
        <v>64237510</v>
      </c>
      <c r="CA6" s="1068" t="s">
        <v>1355</v>
      </c>
    </row>
    <row customHeight="1" ht="11.25">
      <c r="A7" s="1074" t="s">
        <v>1356</v>
      </c>
      <c r="B7" s="1075">
        <v>2005</v>
      </c>
      <c r="E7" s="1076" t="s">
        <v>1357</v>
      </c>
      <c r="F7" s="1093"/>
      <c r="H7" s="1077" t="s">
        <v>1358</v>
      </c>
      <c r="I7" s="1076" t="s">
        <v>91</v>
      </c>
      <c r="J7" s="1076" t="s">
        <v>1359</v>
      </c>
      <c r="N7" s="1096" t="s">
        <v>1360</v>
      </c>
      <c r="O7" s="1076" t="s">
        <v>1361</v>
      </c>
      <c r="U7" s="1079" t="s">
        <v>19</v>
      </c>
      <c r="V7" s="370" t="s">
        <v>91</v>
      </c>
      <c r="W7" s="1084"/>
      <c r="X7" s="1075" t="s">
        <v>178</v>
      </c>
      <c r="Y7" s="1075" t="s">
        <v>1322</v>
      </c>
      <c r="Z7" s="1091"/>
      <c r="AA7" s="1094"/>
      <c r="AH7" s="1076" t="s">
        <v>1362</v>
      </c>
      <c r="AK7" s="1076" t="s">
        <v>1363</v>
      </c>
      <c r="AM7" s="1076" t="s">
        <v>1364</v>
      </c>
      <c r="AP7" s="1087" t="s">
        <v>178</v>
      </c>
      <c r="AQ7" s="1088" t="s">
        <v>178</v>
      </c>
      <c r="AU7" s="1120" t="s">
        <v>1365</v>
      </c>
      <c r="AW7" s="1120" t="s">
        <v>1366</v>
      </c>
      <c r="AX7" s="1120" t="s">
        <v>1366</v>
      </c>
      <c r="AZ7" s="1067" t="s">
        <v>1367</v>
      </c>
      <c r="BB7" s="1120" t="s">
        <v>1368</v>
      </c>
      <c r="BC7" s="1120" t="s">
        <v>1331</v>
      </c>
      <c r="BE7" s="1120">
        <v>2005</v>
      </c>
      <c r="BF7" s="1120" t="s">
        <v>1369</v>
      </c>
      <c r="BH7" s="1068" t="s">
        <v>1370</v>
      </c>
      <c r="BJ7" s="1068" t="s">
        <v>1352</v>
      </c>
      <c r="BL7" s="1068" t="s">
        <v>1352</v>
      </c>
      <c r="BN7" s="1068" t="s">
        <v>1371</v>
      </c>
      <c r="BQ7" s="1281">
        <v>4213781</v>
      </c>
      <c r="BR7" s="1068" t="s">
        <v>1255</v>
      </c>
      <c r="BS7" s="1429"/>
      <c r="BT7" s="1281">
        <v>64236873</v>
      </c>
      <c r="BU7" s="1068" t="s">
        <v>237</v>
      </c>
      <c r="BV7" s="1070"/>
      <c r="BW7" s="1695">
        <v>4213769</v>
      </c>
      <c r="BX7" s="1693" t="s">
        <v>1372</v>
      </c>
      <c r="BZ7" s="1281">
        <v>64237511</v>
      </c>
      <c r="CA7" s="1068" t="s">
        <v>272</v>
      </c>
    </row>
    <row customHeight="1" ht="11.25">
      <c r="A8" s="1074" t="s">
        <v>1373</v>
      </c>
      <c r="B8" s="1075">
        <v>2006</v>
      </c>
      <c r="E8" s="1076" t="s">
        <v>1374</v>
      </c>
      <c r="F8" s="1093"/>
      <c r="H8" s="1077" t="s">
        <v>1375</v>
      </c>
      <c r="I8" s="1076" t="s">
        <v>92</v>
      </c>
      <c r="J8" s="1076" t="s">
        <v>1376</v>
      </c>
      <c r="N8" s="1163" t="s">
        <v>1377</v>
      </c>
      <c r="O8" s="1076" t="s">
        <v>1378</v>
      </c>
      <c r="V8" s="370" t="s">
        <v>92</v>
      </c>
      <c r="W8" s="1084"/>
      <c r="X8" s="1075" t="s">
        <v>184</v>
      </c>
      <c r="Y8" s="1075" t="s">
        <v>1322</v>
      </c>
      <c r="Z8" s="1091"/>
      <c r="AA8" s="1094"/>
      <c r="AK8" s="1076" t="s">
        <v>1379</v>
      </c>
      <c r="AP8" s="1087" t="s">
        <v>184</v>
      </c>
      <c r="AQ8" s="1088" t="s">
        <v>184</v>
      </c>
      <c r="AU8" s="1120" t="s">
        <v>1380</v>
      </c>
      <c r="AW8" s="1120" t="s">
        <v>1381</v>
      </c>
      <c r="AX8" s="1120" t="s">
        <v>1381</v>
      </c>
      <c r="AZ8" s="1120" t="s">
        <v>1382</v>
      </c>
      <c r="BB8" s="1120" t="s">
        <v>1383</v>
      </c>
      <c r="BC8" s="1120" t="s">
        <v>1331</v>
      </c>
      <c r="BE8" s="1120">
        <v>2006</v>
      </c>
      <c r="BF8" s="1120" t="s">
        <v>1384</v>
      </c>
      <c r="BH8" s="1068" t="s">
        <v>1385</v>
      </c>
      <c r="BJ8" s="1068" t="s">
        <v>1386</v>
      </c>
      <c r="BL8" s="1068" t="s">
        <v>1386</v>
      </c>
      <c r="BN8" s="1068" t="s">
        <v>1387</v>
      </c>
      <c r="BQ8" s="1281">
        <v>4213776</v>
      </c>
      <c r="BR8" s="1068" t="s">
        <v>166</v>
      </c>
      <c r="BS8" s="1429"/>
      <c r="BT8" s="1281">
        <v>64236874</v>
      </c>
      <c r="BU8" s="1295" t="s">
        <v>1388</v>
      </c>
      <c r="BV8" s="1070"/>
      <c r="BW8" s="1695">
        <v>4213770</v>
      </c>
      <c r="BX8" s="1696" t="s">
        <v>1389</v>
      </c>
      <c r="BZ8" s="1281">
        <v>64237512</v>
      </c>
      <c r="CA8" s="1068" t="s">
        <v>267</v>
      </c>
    </row>
    <row customHeight="1" ht="11.25">
      <c r="A9" s="1074" t="s">
        <v>1390</v>
      </c>
      <c r="B9" s="1075">
        <v>2007</v>
      </c>
      <c r="E9" s="1076" t="s">
        <v>1391</v>
      </c>
      <c r="F9" s="1093"/>
      <c r="G9" s="1067" t="s">
        <v>1392</v>
      </c>
      <c r="H9" s="1067" t="s">
        <v>1393</v>
      </c>
      <c r="I9" s="1076" t="s">
        <v>112</v>
      </c>
      <c r="O9" s="1076" t="s">
        <v>1394</v>
      </c>
      <c r="V9" s="370" t="s">
        <v>112</v>
      </c>
      <c r="W9" s="1084"/>
      <c r="X9" s="1075" t="s">
        <v>190</v>
      </c>
      <c r="Y9" s="1075" t="s">
        <v>1228</v>
      </c>
      <c r="Z9" s="1091">
        <v>1</v>
      </c>
      <c r="AA9" s="1094"/>
      <c r="AK9" s="1076" t="s">
        <v>1395</v>
      </c>
      <c r="AP9" s="1087" t="s">
        <v>1396</v>
      </c>
      <c r="AQ9" s="1088" t="s">
        <v>1396</v>
      </c>
      <c r="AW9" s="1120" t="s">
        <v>1397</v>
      </c>
      <c r="AX9" s="1120" t="s">
        <v>1397</v>
      </c>
      <c r="AZ9" s="1120" t="s">
        <v>1398</v>
      </c>
      <c r="BB9" s="1120" t="s">
        <v>1399</v>
      </c>
      <c r="BC9" s="1120" t="s">
        <v>1331</v>
      </c>
      <c r="BE9" s="1120">
        <v>2007</v>
      </c>
      <c r="BF9" s="1120" t="s">
        <v>1400</v>
      </c>
      <c r="BH9" s="1068" t="s">
        <v>1401</v>
      </c>
      <c r="BJ9" s="1068" t="s">
        <v>1402</v>
      </c>
      <c r="BL9" s="1068" t="s">
        <v>1402</v>
      </c>
      <c r="BN9" s="1068" t="s">
        <v>1403</v>
      </c>
      <c r="BQ9" s="1281">
        <v>4213777</v>
      </c>
      <c r="BR9" s="1068" t="s">
        <v>172</v>
      </c>
      <c r="BS9" s="1429"/>
      <c r="BT9" s="1281">
        <v>64236875</v>
      </c>
      <c r="BU9" s="1068" t="s">
        <v>242</v>
      </c>
      <c r="BV9" s="1070"/>
      <c r="BW9" s="1690"/>
      <c r="BX9" s="1690"/>
    </row>
    <row customHeight="1" ht="11.25">
      <c r="A10" s="1074" t="s">
        <v>1404</v>
      </c>
      <c r="B10" s="1075">
        <v>2008</v>
      </c>
      <c r="E10" s="1076" t="s">
        <v>1405</v>
      </c>
      <c r="F10" s="1093"/>
      <c r="G10" s="1076" t="s">
        <v>1406</v>
      </c>
      <c r="H10" s="1076" t="s">
        <v>1407</v>
      </c>
      <c r="I10" s="1076" t="s">
        <v>148</v>
      </c>
      <c r="J10" s="1067" t="s">
        <v>1408</v>
      </c>
      <c r="K10" s="1067" t="s">
        <v>1409</v>
      </c>
      <c r="O10" s="1076" t="s">
        <v>1410</v>
      </c>
      <c r="V10" s="371" t="s">
        <v>148</v>
      </c>
      <c r="W10" s="1097"/>
      <c r="X10" s="1097" t="s">
        <v>1411</v>
      </c>
      <c r="Y10" s="1098" t="s">
        <v>1412</v>
      </c>
      <c r="Z10" s="1091"/>
      <c r="AP10" s="1087" t="s">
        <v>1411</v>
      </c>
      <c r="AQ10" s="1088" t="s">
        <v>1411</v>
      </c>
      <c r="AW10" s="1120" t="s">
        <v>1413</v>
      </c>
      <c r="AX10" s="1120" t="s">
        <v>1413</v>
      </c>
      <c r="AZ10" s="1120" t="s">
        <v>1414</v>
      </c>
      <c r="BB10" s="1120" t="s">
        <v>1415</v>
      </c>
      <c r="BC10" s="1120" t="s">
        <v>1331</v>
      </c>
      <c r="BE10" s="1120">
        <v>2008</v>
      </c>
      <c r="BF10" s="1120" t="s">
        <v>1416</v>
      </c>
      <c r="BH10" s="1068" t="s">
        <v>1417</v>
      </c>
      <c r="BJ10" s="1068" t="s">
        <v>1418</v>
      </c>
      <c r="BL10" s="1068" t="s">
        <v>1418</v>
      </c>
      <c r="BN10" s="1068" t="s">
        <v>1419</v>
      </c>
      <c r="BQ10" s="1281">
        <v>4213778</v>
      </c>
      <c r="BR10" s="1068" t="s">
        <v>178</v>
      </c>
      <c r="BS10" s="1429"/>
      <c r="BT10" s="1281">
        <v>64236876</v>
      </c>
      <c r="BU10" s="1068" t="s">
        <v>222</v>
      </c>
      <c r="BV10" s="1070"/>
      <c r="BW10" s="1690"/>
      <c r="BX10" s="1690"/>
    </row>
    <row customHeight="1" ht="11.25">
      <c r="A11" s="1074" t="s">
        <v>1420</v>
      </c>
      <c r="B11" s="1075">
        <v>2009</v>
      </c>
      <c r="E11" s="1076" t="s">
        <v>1421</v>
      </c>
      <c r="F11" s="1093"/>
      <c r="G11" s="1076" t="s">
        <v>1422</v>
      </c>
      <c r="H11" s="1076" t="s">
        <v>1423</v>
      </c>
      <c r="I11" s="1076" t="s">
        <v>149</v>
      </c>
      <c r="J11" s="1077" t="s">
        <v>1424</v>
      </c>
      <c r="K11" s="1099" t="s">
        <v>1425</v>
      </c>
      <c r="O11" s="1077" t="s">
        <v>1426</v>
      </c>
      <c r="V11" s="370" t="s">
        <v>149</v>
      </c>
      <c r="W11" s="275"/>
      <c r="X11" s="1084" t="s">
        <v>1396</v>
      </c>
      <c r="Y11" s="1075" t="s">
        <v>1427</v>
      </c>
      <c r="Z11" s="1091"/>
      <c r="AP11" s="1087" t="s">
        <v>190</v>
      </c>
      <c r="AQ11" s="1089" t="s">
        <v>190</v>
      </c>
      <c r="AW11" s="1120" t="s">
        <v>1428</v>
      </c>
      <c r="AX11" s="1120" t="s">
        <v>1428</v>
      </c>
      <c r="AZ11" s="1120" t="s">
        <v>1429</v>
      </c>
      <c r="BB11" s="1120" t="s">
        <v>1430</v>
      </c>
      <c r="BC11" s="1120" t="s">
        <v>1331</v>
      </c>
      <c r="BE11" s="1120">
        <v>2009</v>
      </c>
      <c r="BF11" s="1120" t="s">
        <v>1431</v>
      </c>
      <c r="BH11" s="1068" t="s">
        <v>1432</v>
      </c>
      <c r="BJ11" s="1068" t="s">
        <v>1401</v>
      </c>
      <c r="BL11" s="1068" t="s">
        <v>1401</v>
      </c>
      <c r="BN11" s="1068" t="s">
        <v>1433</v>
      </c>
      <c r="BQ11" s="1281">
        <v>4213780</v>
      </c>
      <c r="BR11" s="1068" t="s">
        <v>184</v>
      </c>
      <c r="BS11" s="1429"/>
      <c r="BW11" s="1690"/>
      <c r="BX11" s="1690"/>
    </row>
    <row customHeight="1" ht="11.25">
      <c r="A12" s="1074" t="s">
        <v>1434</v>
      </c>
      <c r="B12" s="1075">
        <v>2010</v>
      </c>
      <c r="E12" s="1076" t="s">
        <v>1435</v>
      </c>
      <c r="F12" s="1093"/>
      <c r="G12" s="1076" t="s">
        <v>1423</v>
      </c>
      <c r="I12" s="1076" t="s">
        <v>150</v>
      </c>
      <c r="J12" s="1077" t="s">
        <v>1436</v>
      </c>
      <c r="K12" s="1099" t="s">
        <v>1437</v>
      </c>
      <c r="O12" s="1077" t="s">
        <v>1222</v>
      </c>
      <c r="V12" s="370" t="s">
        <v>150</v>
      </c>
      <c r="W12" s="1089"/>
      <c r="X12" s="1084" t="s">
        <v>1438</v>
      </c>
      <c r="Y12" s="1075" t="s">
        <v>1228</v>
      </c>
      <c r="AP12" s="1087"/>
      <c r="AW12" s="1120" t="s">
        <v>149</v>
      </c>
      <c r="AX12" s="1120" t="s">
        <v>149</v>
      </c>
      <c r="AZ12" s="1120" t="s">
        <v>1439</v>
      </c>
      <c r="BB12" s="1120" t="s">
        <v>1440</v>
      </c>
      <c r="BC12" s="1120" t="s">
        <v>1331</v>
      </c>
      <c r="BE12" s="1120">
        <v>2010</v>
      </c>
      <c r="BF12" s="1120" t="s">
        <v>1441</v>
      </c>
      <c r="BH12" s="1068" t="s">
        <v>1442</v>
      </c>
      <c r="BJ12" s="1068" t="s">
        <v>1443</v>
      </c>
      <c r="BL12" s="1068" t="s">
        <v>1443</v>
      </c>
      <c r="BN12" s="1068" t="s">
        <v>1444</v>
      </c>
      <c r="BQ12" s="1281">
        <v>4213779</v>
      </c>
      <c r="BR12" s="1068" t="s">
        <v>1396</v>
      </c>
      <c r="BS12" s="1429"/>
      <c r="BT12" s="1070"/>
      <c r="BU12" s="1070"/>
      <c r="BV12" s="1070"/>
      <c r="BW12" s="1690"/>
      <c r="BX12" s="1690"/>
    </row>
    <row customHeight="1" ht="11.25">
      <c r="A13" s="1074" t="s">
        <v>1445</v>
      </c>
      <c r="B13" s="1075">
        <v>2011</v>
      </c>
      <c r="E13" s="1076" t="s">
        <v>1446</v>
      </c>
      <c r="F13" s="1093"/>
      <c r="I13" s="1076" t="s">
        <v>151</v>
      </c>
      <c r="K13" s="1099" t="s">
        <v>1395</v>
      </c>
      <c r="V13" s="370" t="s">
        <v>151</v>
      </c>
      <c r="W13" s="1089"/>
      <c r="X13" s="1089"/>
      <c r="Y13" s="1089"/>
      <c r="AW13" s="1120" t="s">
        <v>150</v>
      </c>
      <c r="AX13" s="1120" t="s">
        <v>150</v>
      </c>
      <c r="BB13" s="1120" t="s">
        <v>1447</v>
      </c>
      <c r="BC13" s="1120" t="s">
        <v>1448</v>
      </c>
      <c r="BE13" s="1120">
        <v>2011</v>
      </c>
      <c r="BF13" s="1120" t="s">
        <v>1449</v>
      </c>
      <c r="BH13" s="1068" t="s">
        <v>1450</v>
      </c>
      <c r="BJ13" s="1068" t="s">
        <v>1432</v>
      </c>
      <c r="BL13" s="1068" t="s">
        <v>1432</v>
      </c>
      <c r="BN13" s="1068" t="s">
        <v>1451</v>
      </c>
      <c r="BQ13" s="1281">
        <v>4213783</v>
      </c>
      <c r="BR13" s="1068" t="s">
        <v>1411</v>
      </c>
      <c r="BS13" s="1429"/>
      <c r="BT13" s="1070"/>
      <c r="BU13" s="1070"/>
      <c r="BV13" s="1070"/>
      <c r="BW13" s="1694"/>
      <c r="BX13" s="1690"/>
    </row>
    <row customHeight="1" ht="11.25">
      <c r="A14" s="1074" t="s">
        <v>1452</v>
      </c>
      <c r="B14" s="1075">
        <v>2012</v>
      </c>
      <c r="I14" s="1076" t="s">
        <v>152</v>
      </c>
      <c r="J14" s="1067" t="s">
        <v>1453</v>
      </c>
      <c r="N14" s="1067" t="s">
        <v>1454</v>
      </c>
      <c r="V14" s="1083">
        <v>13</v>
      </c>
      <c r="W14" s="1084"/>
      <c r="X14" s="1084" t="s">
        <v>1262</v>
      </c>
      <c r="Y14" s="1075" t="s">
        <v>1228</v>
      </c>
      <c r="AW14" s="1120" t="s">
        <v>151</v>
      </c>
      <c r="AX14" s="1120" t="s">
        <v>151</v>
      </c>
      <c r="AZ14" s="1067" t="s">
        <v>1455</v>
      </c>
      <c r="BB14" s="1120" t="s">
        <v>1456</v>
      </c>
      <c r="BC14" s="1120" t="s">
        <v>1448</v>
      </c>
      <c r="BE14" s="1120">
        <v>2012</v>
      </c>
      <c r="BH14" s="1068" t="s">
        <v>1371</v>
      </c>
      <c r="BJ14" s="1217" t="s">
        <v>1457</v>
      </c>
      <c r="BL14" s="1217" t="s">
        <v>1457</v>
      </c>
      <c r="BN14" s="1068" t="s">
        <v>1458</v>
      </c>
      <c r="BQ14" s="1281">
        <v>4213782</v>
      </c>
      <c r="BR14" s="1068" t="s">
        <v>190</v>
      </c>
      <c r="BS14" s="1429"/>
      <c r="BT14" s="1070"/>
      <c r="BU14" s="1070"/>
      <c r="BV14" s="1070"/>
      <c r="BW14" s="1694"/>
      <c r="BX14" s="1690"/>
    </row>
    <row customHeight="1" ht="19.5">
      <c r="A15" s="1074" t="s">
        <v>1459</v>
      </c>
      <c r="B15" s="1075">
        <v>2013</v>
      </c>
      <c r="E15" s="1698" t="s">
        <v>1460</v>
      </c>
      <c r="G15" s="1067" t="s">
        <v>1461</v>
      </c>
      <c r="H15" s="1067" t="s">
        <v>1462</v>
      </c>
      <c r="I15" s="1078" t="s">
        <v>153</v>
      </c>
      <c r="J15" s="1089" t="s">
        <v>583</v>
      </c>
      <c r="N15" s="1158" t="s">
        <v>1463</v>
      </c>
      <c r="X15" s="1087"/>
      <c r="AW15" s="1120" t="s">
        <v>152</v>
      </c>
      <c r="AX15" s="1120" t="s">
        <v>152</v>
      </c>
      <c r="AZ15" s="1120" t="s">
        <v>1382</v>
      </c>
      <c r="BB15" s="1120" t="s">
        <v>1464</v>
      </c>
      <c r="BC15" s="1120" t="s">
        <v>1448</v>
      </c>
      <c r="BE15" s="1120">
        <v>2013</v>
      </c>
      <c r="BH15" s="1068" t="s">
        <v>1387</v>
      </c>
      <c r="BJ15" s="1217" t="s">
        <v>1465</v>
      </c>
      <c r="BL15" s="1217" t="s">
        <v>1465</v>
      </c>
      <c r="BN15" s="1068" t="s">
        <v>1466</v>
      </c>
      <c r="BR15" s="1070"/>
      <c r="BS15" s="1431"/>
      <c r="BT15" s="1070"/>
      <c r="BU15" s="1070"/>
      <c r="BV15" s="1070"/>
      <c r="BW15" s="1694"/>
      <c r="BX15" s="1690"/>
    </row>
    <row customHeight="1" ht="21">
      <c r="A16" s="1870" t="s">
        <v>1467</v>
      </c>
      <c r="B16" s="1075">
        <v>2014</v>
      </c>
      <c r="E16" s="1699" t="s">
        <v>1468</v>
      </c>
      <c r="G16" s="1076" t="s">
        <v>1469</v>
      </c>
      <c r="H16" s="1076" t="s">
        <v>1470</v>
      </c>
      <c r="I16" s="1078" t="s">
        <v>98</v>
      </c>
      <c r="J16" s="1089" t="s">
        <v>556</v>
      </c>
      <c r="N16" s="1158" t="s">
        <v>1471</v>
      </c>
      <c r="AW16" s="1120" t="s">
        <v>153</v>
      </c>
      <c r="AX16" s="1120" t="s">
        <v>153</v>
      </c>
      <c r="AZ16" s="1120" t="s">
        <v>1398</v>
      </c>
      <c r="BB16" s="1120" t="s">
        <v>1472</v>
      </c>
      <c r="BC16" s="1120" t="s">
        <v>1448</v>
      </c>
      <c r="BE16" s="1120">
        <v>2014</v>
      </c>
      <c r="BH16" s="1068" t="s">
        <v>1403</v>
      </c>
      <c r="BJ16" s="1217" t="s">
        <v>1473</v>
      </c>
      <c r="BL16" s="1217" t="s">
        <v>1473</v>
      </c>
      <c r="BN16" s="1068" t="s">
        <v>1474</v>
      </c>
      <c r="BR16" s="1070"/>
      <c r="BS16" s="1431"/>
      <c r="BT16" s="1070"/>
      <c r="BU16" s="1070"/>
      <c r="BV16" s="1070"/>
      <c r="BW16" s="1694"/>
      <c r="BX16" s="1690"/>
    </row>
    <row customHeight="1" ht="21">
      <c r="A17" s="1074" t="s">
        <v>1475</v>
      </c>
      <c r="B17" s="1075">
        <v>2015</v>
      </c>
      <c r="G17" s="1076" t="s">
        <v>1423</v>
      </c>
      <c r="H17" s="1076" t="s">
        <v>1423</v>
      </c>
      <c r="I17" s="1076" t="s">
        <v>1476</v>
      </c>
      <c r="N17" s="1158" t="s">
        <v>1477</v>
      </c>
      <c r="X17" s="1087"/>
      <c r="AW17" s="1120" t="s">
        <v>98</v>
      </c>
      <c r="AX17" s="1120" t="s">
        <v>98</v>
      </c>
      <c r="AZ17" s="1120" t="s">
        <v>1478</v>
      </c>
      <c r="BB17" s="1120" t="s">
        <v>1479</v>
      </c>
      <c r="BC17" s="1120" t="s">
        <v>1331</v>
      </c>
      <c r="BE17" s="1120">
        <v>2015</v>
      </c>
      <c r="BH17" s="1068" t="s">
        <v>1419</v>
      </c>
      <c r="BJ17" s="1217" t="s">
        <v>1480</v>
      </c>
      <c r="BL17" s="1217" t="s">
        <v>1480</v>
      </c>
      <c r="BN17" s="1068" t="s">
        <v>1481</v>
      </c>
      <c r="BR17" s="1067" t="s">
        <v>1273</v>
      </c>
      <c r="BS17" s="1428"/>
      <c r="BU17" s="1067" t="s">
        <v>1482</v>
      </c>
      <c r="BV17" s="1070"/>
      <c r="BW17" s="1690"/>
      <c r="BX17" s="1692" t="s">
        <v>1483</v>
      </c>
      <c r="CA17" s="1067" t="s">
        <v>1484</v>
      </c>
      <c r="CD17" s="1067" t="s">
        <v>1485</v>
      </c>
    </row>
    <row customHeight="1" ht="21">
      <c r="A18" s="1074" t="s">
        <v>1486</v>
      </c>
      <c r="B18" s="1075">
        <v>2016</v>
      </c>
      <c r="E18" s="2005" t="s">
        <v>1487</v>
      </c>
      <c r="I18" s="1076" t="s">
        <v>1488</v>
      </c>
      <c r="N18" s="1158" t="s">
        <v>1489</v>
      </c>
      <c r="X18" s="1087"/>
      <c r="AW18" s="1120" t="s">
        <v>1476</v>
      </c>
      <c r="AX18" s="1120" t="s">
        <v>1476</v>
      </c>
      <c r="BB18" s="1120" t="s">
        <v>1490</v>
      </c>
      <c r="BC18" s="1120" t="s">
        <v>1331</v>
      </c>
      <c r="BE18" s="1120">
        <v>2016</v>
      </c>
      <c r="BH18" s="1068" t="s">
        <v>1433</v>
      </c>
      <c r="BJ18" s="1217" t="s">
        <v>1491</v>
      </c>
      <c r="BL18" s="1217" t="s">
        <v>1491</v>
      </c>
      <c r="BN18" s="1068" t="s">
        <v>1492</v>
      </c>
      <c r="BQ18" s="1432" t="s">
        <v>1303</v>
      </c>
      <c r="BR18" s="1159" t="s">
        <v>1304</v>
      </c>
      <c r="BS18" s="274"/>
      <c r="BT18" s="1432" t="s">
        <v>1493</v>
      </c>
      <c r="BU18" s="1159" t="s">
        <v>1494</v>
      </c>
      <c r="BV18" s="1070"/>
      <c r="BW18" s="1697" t="s">
        <v>1495</v>
      </c>
      <c r="BX18" s="1691" t="s">
        <v>1496</v>
      </c>
      <c r="BZ18" s="1432" t="s">
        <v>1497</v>
      </c>
      <c r="CA18" s="1159" t="s">
        <v>1498</v>
      </c>
      <c r="CC18" s="1432" t="s">
        <v>1499</v>
      </c>
      <c r="CD18" s="1159" t="s">
        <v>1500</v>
      </c>
    </row>
    <row customHeight="1" ht="21">
      <c r="A19" s="1870" t="s">
        <v>1501</v>
      </c>
      <c r="B19" s="1075">
        <v>2017</v>
      </c>
      <c r="E19" s="1074" t="s">
        <v>165</v>
      </c>
      <c r="I19" s="1076" t="s">
        <v>1502</v>
      </c>
      <c r="N19" s="1158" t="s">
        <v>1503</v>
      </c>
      <c r="X19" s="1087"/>
      <c r="AW19" s="1120" t="s">
        <v>1488</v>
      </c>
      <c r="AX19" s="1120" t="s">
        <v>1488</v>
      </c>
      <c r="AZ19" s="1067" t="s">
        <v>1504</v>
      </c>
      <c r="BB19" s="1120" t="s">
        <v>1505</v>
      </c>
      <c r="BC19" s="1120" t="s">
        <v>1331</v>
      </c>
      <c r="BE19" s="1120">
        <v>2017</v>
      </c>
      <c r="BH19" s="1068" t="s">
        <v>1506</v>
      </c>
      <c r="BJ19" s="1217" t="s">
        <v>1507</v>
      </c>
      <c r="BL19" s="1217" t="s">
        <v>1507</v>
      </c>
      <c r="BQ19" s="1281">
        <v>4190064</v>
      </c>
      <c r="BR19" s="1068" t="s">
        <v>1508</v>
      </c>
      <c r="BS19" s="1429"/>
      <c r="BT19" s="1281">
        <v>4189671</v>
      </c>
      <c r="BU19" s="1068" t="s">
        <v>1509</v>
      </c>
      <c r="BV19" s="1070"/>
      <c r="BW19" s="1695">
        <v>4189706</v>
      </c>
      <c r="BX19" s="1693" t="s">
        <v>1510</v>
      </c>
      <c r="BZ19" s="1281">
        <v>4189714</v>
      </c>
      <c r="CA19" s="1068" t="s">
        <v>1511</v>
      </c>
      <c r="CC19" s="1281">
        <v>4189708</v>
      </c>
      <c r="CD19" s="1068" t="s">
        <v>1512</v>
      </c>
    </row>
    <row customHeight="1" ht="21">
      <c r="A20" s="1074" t="s">
        <v>1513</v>
      </c>
      <c r="B20" s="1075">
        <v>2018</v>
      </c>
      <c r="E20" s="1074" t="s">
        <v>1262</v>
      </c>
      <c r="I20" s="1076" t="s">
        <v>1514</v>
      </c>
      <c r="N20" s="1158" t="s">
        <v>1515</v>
      </c>
      <c r="AW20" s="1120" t="s">
        <v>1502</v>
      </c>
      <c r="AX20" s="1120" t="s">
        <v>1502</v>
      </c>
      <c r="AZ20" s="1120" t="s">
        <v>1516</v>
      </c>
      <c r="BB20" s="1120" t="s">
        <v>1517</v>
      </c>
      <c r="BC20" s="1120" t="s">
        <v>1448</v>
      </c>
      <c r="BE20" s="1120">
        <v>2018</v>
      </c>
      <c r="BH20" s="1068" t="s">
        <v>1444</v>
      </c>
      <c r="BJ20" s="1068" t="s">
        <v>1371</v>
      </c>
      <c r="BL20" s="1068" t="s">
        <v>1371</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1331</v>
      </c>
      <c r="BE21" s="1120">
        <v>2019</v>
      </c>
      <c r="BH21" s="1068" t="s">
        <v>1451</v>
      </c>
      <c r="BJ21" s="1068" t="s">
        <v>1387</v>
      </c>
      <c r="BL21" s="1068" t="s">
        <v>1387</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1331</v>
      </c>
      <c r="BE22" s="1120">
        <v>2020</v>
      </c>
      <c r="BH22" s="1068" t="s">
        <v>1458</v>
      </c>
      <c r="BJ22" s="1068" t="s">
        <v>1403</v>
      </c>
      <c r="BL22" s="1068" t="s">
        <v>1403</v>
      </c>
      <c r="BQ22" s="1281">
        <v>4190067</v>
      </c>
      <c r="BR22" s="1068" t="s">
        <v>1536</v>
      </c>
      <c r="BS22" s="1429"/>
      <c r="BT22" s="1281">
        <v>4189674</v>
      </c>
      <c r="BU22" s="1068" t="s">
        <v>1537</v>
      </c>
      <c r="BV22" s="1070"/>
      <c r="BW22" s="1070"/>
      <c r="CC22" s="1281">
        <v>4189711</v>
      </c>
      <c r="CD22" s="1068" t="s">
        <v>296</v>
      </c>
    </row>
    <row customHeight="1" ht="21">
      <c r="A23" s="1074" t="s">
        <v>1538</v>
      </c>
      <c r="B23" s="1075">
        <v>2021</v>
      </c>
      <c r="AW23" s="1120" t="s">
        <v>1539</v>
      </c>
      <c r="AX23" s="1120" t="s">
        <v>1539</v>
      </c>
      <c r="AZ23" s="1120" t="s">
        <v>1540</v>
      </c>
      <c r="BB23" s="1120" t="s">
        <v>1541</v>
      </c>
      <c r="BC23" s="1120" t="s">
        <v>1239</v>
      </c>
      <c r="BE23" s="1120">
        <v>2021</v>
      </c>
      <c r="BH23" s="1068" t="s">
        <v>1466</v>
      </c>
      <c r="BJ23" s="1068" t="s">
        <v>1419</v>
      </c>
      <c r="BL23" s="1068" t="s">
        <v>1419</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1474</v>
      </c>
      <c r="BJ24" s="1068" t="s">
        <v>1433</v>
      </c>
      <c r="BL24" s="1068" t="s">
        <v>1433</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1481</v>
      </c>
      <c r="BJ25" s="1068" t="s">
        <v>1506</v>
      </c>
      <c r="BL25" s="1068" t="s">
        <v>1506</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1426</v>
      </c>
      <c r="BB26" s="1120" t="s">
        <v>1562</v>
      </c>
      <c r="BC26" s="1120" t="s">
        <v>1549</v>
      </c>
      <c r="BE26" s="1120">
        <v>2024</v>
      </c>
      <c r="BH26" s="1068" t="s">
        <v>1492</v>
      </c>
      <c r="BJ26" s="1068" t="s">
        <v>1444</v>
      </c>
      <c r="BL26" s="1068" t="s">
        <v>1444</v>
      </c>
      <c r="BQ26" s="1281">
        <v>4190071</v>
      </c>
      <c r="BR26" s="1068" t="s">
        <v>1563</v>
      </c>
      <c r="BS26" s="1429"/>
      <c r="BV26" s="1070"/>
      <c r="BW26" s="1070"/>
    </row>
    <row customHeight="1" ht="11.25">
      <c r="A27" s="1074" t="s">
        <v>1564</v>
      </c>
      <c r="B27" s="1075">
        <v>2025</v>
      </c>
      <c r="J27" s="176" t="s">
        <v>689</v>
      </c>
      <c r="AX27" s="1120" t="s">
        <v>1565</v>
      </c>
      <c r="BB27" s="1120" t="s">
        <v>1566</v>
      </c>
      <c r="BC27" s="1120" t="s">
        <v>1549</v>
      </c>
      <c r="BE27" s="1120">
        <v>2025</v>
      </c>
      <c r="BH27" s="1070" t="s">
        <v>28</v>
      </c>
      <c r="BJ27" s="1068" t="s">
        <v>1451</v>
      </c>
      <c r="BL27" s="1068" t="s">
        <v>1451</v>
      </c>
      <c r="BN27" s="1070" t="s">
        <v>28</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28</v>
      </c>
      <c r="BJ28" s="1068" t="s">
        <v>1458</v>
      </c>
      <c r="BL28" s="1068" t="s">
        <v>1458</v>
      </c>
      <c r="BN28" s="1070" t="s">
        <v>28</v>
      </c>
      <c r="BQ28" s="1281">
        <v>4190073</v>
      </c>
      <c r="BR28" s="1068" t="s">
        <v>1574</v>
      </c>
      <c r="BS28" s="1429"/>
      <c r="BV28" s="1070"/>
      <c r="BW28" s="1070"/>
    </row>
    <row customHeight="1" ht="11.25">
      <c r="A29" s="1074" t="s">
        <v>1575</v>
      </c>
      <c r="D29" s="1104" t="s">
        <v>1576</v>
      </c>
      <c r="E29" s="1105" t="str">
        <f>IF(TEMPLATE_GROUP="","",INDEX(StartDateList,MATCH(TEMPLATE_GROUP,CodeTemplateList,0),1))</f>
        <v>01.01.2026</v>
      </c>
      <c r="F29" s="1105" t="str">
        <f>IF(TEMPLATE_GROUP="","",INDEX(EndDateList,MATCH(TEMPLATE_GROUP,CodeTemplateList,0),1))</f>
        <v>31.12.2026</v>
      </c>
      <c r="H29" s="1106" t="s">
        <v>1577</v>
      </c>
      <c r="AX29" s="1120" t="s">
        <v>1578</v>
      </c>
      <c r="AZ29" s="1120" t="s">
        <v>1223</v>
      </c>
      <c r="BB29" s="1120" t="s">
        <v>1426</v>
      </c>
      <c r="BC29" s="1091"/>
      <c r="BE29" s="1120">
        <v>2027</v>
      </c>
      <c r="BJ29" s="1068" t="s">
        <v>1466</v>
      </c>
      <c r="BL29" s="1068" t="s">
        <v>1466</v>
      </c>
    </row>
    <row customHeight="1" ht="11.25">
      <c r="A30" s="1074" t="s">
        <v>1579</v>
      </c>
      <c r="D30" s="1107"/>
      <c r="E30" s="1108"/>
      <c r="F30" s="1108"/>
      <c r="AX30" s="1120" t="s">
        <v>1580</v>
      </c>
      <c r="AZ30" s="1120" t="s">
        <v>1251</v>
      </c>
      <c r="BE30" s="1120">
        <v>2028</v>
      </c>
      <c r="BJ30" s="1068" t="s">
        <v>1581</v>
      </c>
      <c r="BL30" s="1068" t="s">
        <v>1581</v>
      </c>
    </row>
    <row customHeight="1" ht="12.75">
      <c r="A31" s="1074" t="s">
        <v>1582</v>
      </c>
      <c r="D31" s="1101"/>
      <c r="E31" s="1102"/>
      <c r="F31" s="1102"/>
      <c r="H31" s="1109"/>
      <c r="AX31" s="1120" t="s">
        <v>1583</v>
      </c>
      <c r="AZ31" s="1120" t="s">
        <v>1584</v>
      </c>
      <c r="BE31" s="1120">
        <v>2029</v>
      </c>
      <c r="BJ31" s="1068" t="s">
        <v>1585</v>
      </c>
      <c r="BL31" s="1068" t="s">
        <v>1585</v>
      </c>
    </row>
    <row customHeight="1" ht="11.25">
      <c r="A32" s="1074" t="s">
        <v>1586</v>
      </c>
      <c r="D32" s="1104" t="s">
        <v>1587</v>
      </c>
      <c r="E32" s="1105" t="str">
        <f>IF(TEMPLATE_GROUP="","",INDEX(StartDateList,MATCH(TEMPLATE_GROUP,CodeTemplateList,0),1))</f>
        <v>01.01.2026</v>
      </c>
      <c r="F32" s="1105" t="str">
        <f>IF(TEMPLATE_GROUP="","",INDEX(EndDateList,MATCH(TEMPLATE_GROUP,CodeTemplateList,0),1))</f>
        <v>31.12.2026</v>
      </c>
      <c r="H32" s="1110" t="s">
        <v>1588</v>
      </c>
      <c r="O32" s="1074" t="s">
        <v>1221</v>
      </c>
      <c r="AX32" s="1120" t="s">
        <v>1589</v>
      </c>
      <c r="AZ32" s="1120" t="s">
        <v>1319</v>
      </c>
      <c r="BE32" s="1120">
        <v>2030</v>
      </c>
      <c r="BJ32" s="1068" t="s">
        <v>1474</v>
      </c>
      <c r="BL32" s="1068" t="s">
        <v>1474</v>
      </c>
    </row>
    <row customHeight="1" ht="11.25">
      <c r="A33" s="1074" t="s">
        <v>1590</v>
      </c>
      <c r="O33" s="1074" t="s">
        <v>1248</v>
      </c>
      <c r="AX33" s="1120" t="s">
        <v>1591</v>
      </c>
      <c r="AZ33" s="1120" t="s">
        <v>1222</v>
      </c>
      <c r="BE33" s="1120">
        <v>2031</v>
      </c>
      <c r="BJ33" s="1068" t="s">
        <v>1481</v>
      </c>
      <c r="BL33" s="1068" t="s">
        <v>1481</v>
      </c>
    </row>
    <row customHeight="1" ht="11.25">
      <c r="A34" s="1074" t="s">
        <v>1592</v>
      </c>
      <c r="O34" s="1074" t="s">
        <v>1284</v>
      </c>
      <c r="AX34" s="1120" t="s">
        <v>1593</v>
      </c>
      <c r="BE34" s="1120">
        <v>2032</v>
      </c>
      <c r="BJ34" s="1068" t="s">
        <v>1492</v>
      </c>
      <c r="BL34" s="1068" t="s">
        <v>1492</v>
      </c>
    </row>
    <row customHeight="1" ht="11.25">
      <c r="A35" s="1074" t="s">
        <v>1594</v>
      </c>
      <c r="O35" s="1074" t="s">
        <v>1317</v>
      </c>
      <c r="AX35" s="1120" t="s">
        <v>1595</v>
      </c>
      <c r="AZ35" s="1067" t="s">
        <v>1596</v>
      </c>
      <c r="BE35" s="1120">
        <v>2033</v>
      </c>
      <c r="BL35" s="1068" t="s">
        <v>1597</v>
      </c>
    </row>
    <row customHeight="1" ht="11.25">
      <c r="A36" s="1870" t="s">
        <v>1598</v>
      </c>
      <c r="D36" s="1111" t="s">
        <v>1599</v>
      </c>
      <c r="E36" s="1112" t="s">
        <v>894</v>
      </c>
      <c r="F36" s="1113" t="str">
        <f>INDEX(E37:E41,MATCH(TEMPLATE_SPHERE,F37:F41,0))</f>
        <v>горячего водоснабжения</v>
      </c>
      <c r="G36" s="1113" t="str">
        <f>INDEX(G37:G41,MATCH(TEMPLATE_SPHERE,F37:F41,0))</f>
        <v>горячее водоснабжение</v>
      </c>
      <c r="O36" s="1074" t="s">
        <v>1342</v>
      </c>
      <c r="AX36" s="1120" t="s">
        <v>1600</v>
      </c>
      <c r="AZ36" s="1120" t="s">
        <v>1222</v>
      </c>
      <c r="BE36" s="1120">
        <v>2034</v>
      </c>
      <c r="BL36" s="1068" t="s">
        <v>1601</v>
      </c>
    </row>
    <row customHeight="1" ht="11.25">
      <c r="A37" s="1074" t="s">
        <v>1602</v>
      </c>
      <c r="E37" s="407" t="s">
        <v>1603</v>
      </c>
      <c r="F37" s="1114" t="s">
        <v>808</v>
      </c>
      <c r="G37" s="407" t="s">
        <v>1604</v>
      </c>
      <c r="O37" s="1074" t="s">
        <v>1361</v>
      </c>
      <c r="AX37" s="1120" t="s">
        <v>1605</v>
      </c>
      <c r="AZ37" s="1120" t="s">
        <v>1250</v>
      </c>
      <c r="BE37" s="1120">
        <v>2035</v>
      </c>
    </row>
    <row customHeight="1" ht="11.25">
      <c r="A38" s="1074" t="s">
        <v>1606</v>
      </c>
      <c r="E38" s="407" t="s">
        <v>1607</v>
      </c>
      <c r="F38" s="1115" t="s">
        <v>854</v>
      </c>
      <c r="G38" s="407" t="s">
        <v>1608</v>
      </c>
      <c r="O38" s="1074" t="s">
        <v>1378</v>
      </c>
      <c r="AX38" s="1120" t="s">
        <v>1609</v>
      </c>
      <c r="AZ38" s="1120" t="s">
        <v>1285</v>
      </c>
      <c r="BE38" s="1120">
        <v>2036</v>
      </c>
      <c r="BH38" s="1067" t="s">
        <v>1610</v>
      </c>
      <c r="BJ38" s="1067" t="s">
        <v>1611</v>
      </c>
      <c r="BL38" s="1067" t="s">
        <v>1612</v>
      </c>
      <c r="BN38" s="1067" t="s">
        <v>1613</v>
      </c>
    </row>
    <row customHeight="1" ht="11.25">
      <c r="A39" s="1074" t="s">
        <v>1614</v>
      </c>
      <c r="E39" s="407" t="s">
        <v>1615</v>
      </c>
      <c r="F39" s="1115" t="s">
        <v>907</v>
      </c>
      <c r="G39" s="407" t="s">
        <v>1616</v>
      </c>
      <c r="O39" s="1074" t="s">
        <v>1394</v>
      </c>
      <c r="AX39" s="1120" t="s">
        <v>1617</v>
      </c>
      <c r="AZ39" s="1120" t="s">
        <v>1318</v>
      </c>
      <c r="BE39" s="1120">
        <v>2037</v>
      </c>
      <c r="BH39" s="1068" t="s">
        <v>1618</v>
      </c>
      <c r="BJ39" s="1217" t="s">
        <v>1618</v>
      </c>
      <c r="BL39" s="1217" t="s">
        <v>1618</v>
      </c>
      <c r="BN39" s="1068" t="s">
        <v>1619</v>
      </c>
    </row>
    <row customHeight="1" ht="11.25">
      <c r="A40" s="1074" t="s">
        <v>16</v>
      </c>
      <c r="E40" s="407" t="s">
        <v>1620</v>
      </c>
      <c r="F40" s="1115" t="s">
        <v>894</v>
      </c>
      <c r="G40" s="407" t="s">
        <v>1621</v>
      </c>
      <c r="O40" s="1074" t="s">
        <v>1410</v>
      </c>
      <c r="AX40" s="1120" t="s">
        <v>1622</v>
      </c>
      <c r="BE40" s="1120">
        <v>2038</v>
      </c>
      <c r="BH40" s="1068" t="s">
        <v>1623</v>
      </c>
      <c r="BJ40" s="1217" t="s">
        <v>1027</v>
      </c>
      <c r="BL40" s="1217" t="s">
        <v>1027</v>
      </c>
      <c r="BN40" s="1068" t="s">
        <v>1061</v>
      </c>
    </row>
    <row customHeight="1" ht="11.25">
      <c r="A41" s="1074" t="s">
        <v>1624</v>
      </c>
      <c r="E41" s="407" t="s">
        <v>1625</v>
      </c>
      <c r="F41" s="1115" t="s">
        <v>1626</v>
      </c>
      <c r="G41" s="407" t="s">
        <v>1625</v>
      </c>
      <c r="O41" s="1074" t="s">
        <v>1426</v>
      </c>
      <c r="AX41" s="1120" t="s">
        <v>1627</v>
      </c>
      <c r="AZ41" s="1067" t="s">
        <v>1628</v>
      </c>
      <c r="BE41" s="1120">
        <v>2039</v>
      </c>
      <c r="BH41" s="1068" t="s">
        <v>1629</v>
      </c>
      <c r="BJ41" s="1217" t="s">
        <v>1023</v>
      </c>
      <c r="BL41" s="1217" t="s">
        <v>1023</v>
      </c>
      <c r="BN41" s="1068" t="s">
        <v>1048</v>
      </c>
    </row>
    <row customHeight="1" ht="11.25">
      <c r="A42" s="1074" t="s">
        <v>1630</v>
      </c>
      <c r="AX42" s="1120" t="s">
        <v>1631</v>
      </c>
      <c r="AZ42" s="1120" t="s">
        <v>1221</v>
      </c>
      <c r="BE42" s="1120">
        <v>2040</v>
      </c>
      <c r="BH42" s="1068" t="s">
        <v>1045</v>
      </c>
      <c r="BJ42" s="1217" t="s">
        <v>1025</v>
      </c>
      <c r="BL42" s="1217" t="s">
        <v>1025</v>
      </c>
      <c r="BN42" s="1068" t="s">
        <v>1632</v>
      </c>
    </row>
    <row customHeight="1" ht="11.25">
      <c r="A43" s="1074" t="s">
        <v>1633</v>
      </c>
      <c r="AX43" s="1120" t="s">
        <v>1634</v>
      </c>
      <c r="AZ43" s="1120" t="s">
        <v>1248</v>
      </c>
      <c r="BE43" s="1120">
        <v>2041</v>
      </c>
      <c r="BH43" s="1068" t="s">
        <v>1635</v>
      </c>
      <c r="BJ43" s="1217" t="s">
        <v>1629</v>
      </c>
      <c r="BL43" s="1217" t="s">
        <v>1629</v>
      </c>
      <c r="BN43" s="1068" t="s">
        <v>1636</v>
      </c>
    </row>
    <row customHeight="1" ht="11.25">
      <c r="A44" s="1074" t="s">
        <v>1637</v>
      </c>
      <c r="G44" s="1094">
        <f>YEAR(TODAY())</f>
        <v>2026</v>
      </c>
      <c r="I44" s="799" t="s">
        <v>1638</v>
      </c>
      <c r="J44" s="1089" t="s">
        <v>1639</v>
      </c>
      <c r="K44" s="1089" t="s">
        <v>1640</v>
      </c>
      <c r="AX44" s="1120" t="s">
        <v>1641</v>
      </c>
      <c r="AZ44" s="1120" t="s">
        <v>1284</v>
      </c>
      <c r="BE44" s="1120">
        <v>2042</v>
      </c>
      <c r="BH44" s="1068" t="s">
        <v>1642</v>
      </c>
      <c r="BJ44" s="1217" t="s">
        <v>1045</v>
      </c>
      <c r="BL44" s="1217" t="s">
        <v>1045</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1317</v>
      </c>
      <c r="BE45" s="1120">
        <v>2043</v>
      </c>
      <c r="BH45" s="1068" t="s">
        <v>1651</v>
      </c>
      <c r="BJ45" s="1217" t="s">
        <v>1039</v>
      </c>
      <c r="BL45" s="1217" t="s">
        <v>1039</v>
      </c>
      <c r="BN45" s="1068" t="s">
        <v>1652</v>
      </c>
    </row>
    <row customHeight="1" ht="11.25">
      <c r="A46" s="1074" t="s">
        <v>1653</v>
      </c>
      <c r="E46" s="407" t="s">
        <v>26</v>
      </c>
      <c r="F46" s="1114" t="s">
        <v>1654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1655</v>
      </c>
      <c r="AZ46" s="1120" t="s">
        <v>1342</v>
      </c>
      <c r="BE46" s="1120">
        <v>2044</v>
      </c>
      <c r="BH46" s="1068" t="s">
        <v>1048</v>
      </c>
      <c r="BJ46" s="1217" t="s">
        <v>1029</v>
      </c>
      <c r="BL46" s="1217" t="s">
        <v>1029</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1659</v>
      </c>
      <c r="AZ47" s="1120" t="s">
        <v>1361</v>
      </c>
      <c r="BE47" s="1120">
        <v>2045</v>
      </c>
      <c r="BH47" s="1068" t="s">
        <v>1632</v>
      </c>
      <c r="BJ47" s="1217" t="s">
        <v>1031</v>
      </c>
      <c r="BL47" s="1217" t="s">
        <v>1031</v>
      </c>
      <c r="BN47" s="1068" t="s">
        <v>1660</v>
      </c>
    </row>
    <row customHeight="1" ht="11.25">
      <c r="A48" s="1074" t="s">
        <v>1661</v>
      </c>
      <c r="E48" s="407" t="s">
        <v>1662</v>
      </c>
      <c r="F48" s="1115" t="s">
        <v>1663</v>
      </c>
      <c r="G48" s="1116" t="str">
        <f>_xlfn.IFERROR(IF(f_year="","01.01."&amp;CURRENT_YEAR,"01.01."&amp;f_year),"01.01."&amp;CURRENT_YEAR)</f>
        <v>01.01.2026</v>
      </c>
      <c r="H48" s="1116" t="str">
        <f>_xlfn.IFERROR(IF(f_year="","31.12."&amp;CURRENT_YEAR,"31.12."&amp;f_year),"31.12."&amp;CURRENT_YEAR)</f>
        <v>31.12.2026</v>
      </c>
      <c r="I48" s="1742">
        <f>IF(f_year="",TRUE,FALSE)</f>
        <v>1</v>
      </c>
      <c r="J48" s="1745" t="s">
        <v>1664</v>
      </c>
      <c r="K48" s="1746"/>
      <c r="AX48" s="1120" t="s">
        <v>1665</v>
      </c>
      <c r="AZ48" s="1120" t="s">
        <v>1378</v>
      </c>
      <c r="BE48" s="1120">
        <v>2046</v>
      </c>
      <c r="BH48" s="1068" t="s">
        <v>1636</v>
      </c>
      <c r="BJ48" s="1217" t="s">
        <v>1033</v>
      </c>
      <c r="BL48" s="1217" t="s">
        <v>1033</v>
      </c>
      <c r="BN48" s="1068" t="s">
        <v>1666</v>
      </c>
    </row>
    <row customHeight="1" ht="11.25">
      <c r="A49" s="1074" t="s">
        <v>1667</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1670</v>
      </c>
      <c r="AZ49" s="1120" t="s">
        <v>1394</v>
      </c>
      <c r="BE49" s="1120">
        <v>2047</v>
      </c>
      <c r="BH49" s="1068" t="s">
        <v>1049</v>
      </c>
      <c r="BJ49" s="1217" t="s">
        <v>1035</v>
      </c>
      <c r="BL49" s="1217" t="s">
        <v>1035</v>
      </c>
    </row>
    <row customHeight="1" ht="11.25">
      <c r="A50" s="1074" t="s">
        <v>1671</v>
      </c>
      <c r="E50" s="407" t="s">
        <v>1672</v>
      </c>
      <c r="F50" s="1115" t="s">
        <v>1019</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1673</v>
      </c>
      <c r="AZ50" s="1120" t="s">
        <v>1410</v>
      </c>
      <c r="BE50" s="1120">
        <v>2048</v>
      </c>
      <c r="BH50" s="1068" t="s">
        <v>1643</v>
      </c>
      <c r="BJ50" s="1217" t="s">
        <v>1037</v>
      </c>
      <c r="BL50" s="1217" t="s">
        <v>1037</v>
      </c>
    </row>
    <row customHeight="1" ht="11.25">
      <c r="A51" s="1074" t="s">
        <v>1674</v>
      </c>
      <c r="E51" s="407" t="s">
        <v>1675</v>
      </c>
      <c r="F51" s="1115" t="s">
        <v>1646</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1426</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1681</v>
      </c>
      <c r="AZ52" s="1120" t="s">
        <v>1222</v>
      </c>
      <c r="BE52" s="1120">
        <v>2050</v>
      </c>
      <c r="BH52" s="1068" t="s">
        <v>1656</v>
      </c>
      <c r="BJ52" s="1217" t="s">
        <v>1048</v>
      </c>
      <c r="BL52" s="1217" t="s">
        <v>1048</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1224</v>
      </c>
      <c r="BE55" s="1120">
        <v>2053</v>
      </c>
      <c r="BH55" s="1070" t="s">
        <v>28</v>
      </c>
      <c r="BJ55" s="1217" t="s">
        <v>1049</v>
      </c>
      <c r="BL55" s="1217" t="s">
        <v>1049</v>
      </c>
    </row>
    <row customHeight="1" ht="11.25">
      <c r="A56" s="1074" t="s">
        <v>1691</v>
      </c>
      <c r="D56" s="1118" t="s">
        <v>1692</v>
      </c>
      <c r="E56" s="1095" t="s">
        <v>111</v>
      </c>
      <c r="F56" s="1074" t="s">
        <v>1693</v>
      </c>
      <c r="AX56" s="1120" t="s">
        <v>1694</v>
      </c>
      <c r="AZ56" s="1120" t="s">
        <v>1252</v>
      </c>
      <c r="BE56" s="1120">
        <v>2054</v>
      </c>
      <c r="BH56" s="1070" t="s">
        <v>28</v>
      </c>
      <c r="BJ56" s="1217" t="s">
        <v>1643</v>
      </c>
      <c r="BL56" s="1217" t="s">
        <v>1643</v>
      </c>
    </row>
    <row customHeight="1" ht="11.25">
      <c r="A57" s="1074" t="s">
        <v>1695</v>
      </c>
      <c r="D57" s="1118" t="s">
        <v>1696</v>
      </c>
      <c r="E57" s="1095" t="s">
        <v>111</v>
      </c>
      <c r="F57" s="1074" t="s">
        <v>1693</v>
      </c>
      <c r="AX57" s="1120" t="s">
        <v>1697</v>
      </c>
      <c r="AZ57" s="1120" t="s">
        <v>1287</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1589</v>
      </c>
      <c r="F59" s="1074" t="s">
        <v>1702</v>
      </c>
      <c r="AX59" s="1120" t="s">
        <v>1703</v>
      </c>
      <c r="AZ59" s="1067" t="s">
        <v>1704</v>
      </c>
      <c r="BE59" s="1120">
        <v>2057</v>
      </c>
      <c r="BJ59" s="1217" t="s">
        <v>1660</v>
      </c>
      <c r="BL59" s="1217" t="s">
        <v>1660</v>
      </c>
    </row>
    <row customHeight="1" ht="11.25">
      <c r="A60" s="1074" t="s">
        <v>1705</v>
      </c>
      <c r="D60" s="1118" t="s">
        <v>1706</v>
      </c>
      <c r="E60" s="1095" t="s">
        <v>1589</v>
      </c>
      <c r="F60" s="1074" t="s">
        <v>1702</v>
      </c>
      <c r="AX60" s="1120" t="s">
        <v>1707</v>
      </c>
      <c r="AZ60" s="1120" t="s">
        <v>1225</v>
      </c>
      <c r="BE60" s="1120">
        <v>2058</v>
      </c>
      <c r="BJ60" s="1217" t="s">
        <v>1666</v>
      </c>
      <c r="BL60" s="1217" t="s">
        <v>1666</v>
      </c>
    </row>
    <row customHeight="1" ht="11.25">
      <c r="A61" s="1074" t="s">
        <v>1708</v>
      </c>
      <c r="D61" s="1118" t="s">
        <v>1709</v>
      </c>
      <c r="E61" s="1095" t="s">
        <v>1589</v>
      </c>
      <c r="F61" s="1074" t="s">
        <v>1702</v>
      </c>
      <c r="AX61" s="1120" t="s">
        <v>1710</v>
      </c>
      <c r="AZ61" s="1120" t="s">
        <v>1253</v>
      </c>
      <c r="BE61" s="1120">
        <v>2059</v>
      </c>
      <c r="BL61" s="1217" t="s">
        <v>1041</v>
      </c>
    </row>
    <row customHeight="1" ht="11.25">
      <c r="A62" s="1074" t="s">
        <v>1711</v>
      </c>
      <c r="D62" s="1118" t="s">
        <v>130</v>
      </c>
      <c r="E62" s="1095">
        <v>30</v>
      </c>
      <c r="F62" s="1074" t="s">
        <v>1702</v>
      </c>
      <c r="AZ62" s="1120" t="s">
        <v>1288</v>
      </c>
      <c r="BE62" s="1120">
        <v>2060</v>
      </c>
      <c r="BL62" s="1217" t="s">
        <v>1043</v>
      </c>
    </row>
    <row customHeight="1" ht="11.25">
      <c r="A63" s="1074" t="s">
        <v>1712</v>
      </c>
      <c r="D63" s="1118" t="s">
        <v>1713</v>
      </c>
      <c r="E63" s="1095">
        <v>30</v>
      </c>
      <c r="F63" s="1074" t="s">
        <v>1702</v>
      </c>
      <c r="AZ63" s="1120" t="s">
        <v>1320</v>
      </c>
      <c r="BE63" s="1120">
        <v>2061</v>
      </c>
    </row>
    <row customHeight="1" ht="11.25">
      <c r="A64" s="1074" t="s">
        <v>1714</v>
      </c>
      <c r="D64" s="1118" t="s">
        <v>1715</v>
      </c>
      <c r="E64" s="1095">
        <v>30</v>
      </c>
      <c r="F64" s="1074" t="s">
        <v>1702</v>
      </c>
      <c r="AZ64" s="1120" t="s">
        <v>1343</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1226</v>
      </c>
      <c r="BE67" s="1120">
        <v>2065</v>
      </c>
    </row>
    <row customHeight="1" ht="11.25">
      <c r="A68" s="1074" t="s">
        <v>1720</v>
      </c>
      <c r="AZ68" s="1120" t="s">
        <v>1254</v>
      </c>
      <c r="BE68" s="1120">
        <v>2066</v>
      </c>
      <c r="BH68" s="1067" t="s">
        <v>1721</v>
      </c>
      <c r="BJ68" s="1067" t="s">
        <v>1722</v>
      </c>
      <c r="BL68" s="1067" t="s">
        <v>1723</v>
      </c>
      <c r="BN68" s="1067" t="s">
        <v>1724</v>
      </c>
    </row>
    <row customHeight="1" ht="11.25">
      <c r="A69" s="1074" t="s">
        <v>1725</v>
      </c>
      <c r="AZ69" s="1120" t="s">
        <v>1289</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1321</v>
      </c>
      <c r="BE70" s="1120">
        <v>2068</v>
      </c>
      <c r="BH70" s="1068" t="s">
        <v>1731</v>
      </c>
      <c r="BJ70" s="1068" t="s">
        <v>1732</v>
      </c>
      <c r="BL70" s="1068" t="s">
        <v>1733</v>
      </c>
      <c r="BN70" s="1068" t="s">
        <v>1734</v>
      </c>
    </row>
    <row customHeight="1" ht="11.25">
      <c r="A71" s="1074" t="s">
        <v>1735</v>
      </c>
      <c r="AZ71" s="1120" t="s">
        <v>1323</v>
      </c>
      <c r="BE71" s="1120">
        <v>2069</v>
      </c>
      <c r="BH71" s="1068" t="s">
        <v>1736</v>
      </c>
      <c r="BI71" s="1117" t="s">
        <v>89</v>
      </c>
      <c r="BJ71" s="1068" t="s">
        <v>1737</v>
      </c>
      <c r="BK71" s="1117" t="s">
        <v>89</v>
      </c>
      <c r="BL71" s="1068" t="s">
        <v>1738</v>
      </c>
      <c r="BM71" s="1070" t="s">
        <v>89</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1235</v>
      </c>
      <c r="BH76" s="1068" t="s">
        <v>1757</v>
      </c>
      <c r="BJ76" s="1068" t="s">
        <v>1758</v>
      </c>
      <c r="BL76" s="1068" t="s">
        <v>1759</v>
      </c>
    </row>
    <row customHeight="1" ht="11.25">
      <c r="A77" s="1074" t="s">
        <v>1760</v>
      </c>
      <c r="AZ77" s="1120" t="s">
        <v>1264</v>
      </c>
    </row>
    <row customHeight="1" ht="11.25">
      <c r="A78" s="1074" t="s">
        <v>1761</v>
      </c>
      <c r="AZ78" s="1120" t="s">
        <v>1296</v>
      </c>
    </row>
    <row customHeight="1" ht="11.25">
      <c r="A79" s="1074" t="s">
        <v>1762</v>
      </c>
      <c r="AZ79" s="1120" t="s">
        <v>1327</v>
      </c>
      <c r="BH79" s="1067" t="s">
        <v>1763</v>
      </c>
      <c r="BJ79" s="1067" t="s">
        <v>1764</v>
      </c>
      <c r="BL79" s="1067" t="s">
        <v>1765</v>
      </c>
    </row>
    <row customHeight="1" ht="11.25">
      <c r="A80" s="1074" t="s">
        <v>1766</v>
      </c>
      <c r="AZ80" s="1120" t="s">
        <v>1348</v>
      </c>
      <c r="BH80" s="1068" t="s">
        <v>1767</v>
      </c>
      <c r="BJ80" s="1068" t="s">
        <v>1768</v>
      </c>
      <c r="BL80" s="1068" t="s">
        <v>1769</v>
      </c>
    </row>
    <row customHeight="1" ht="11.25">
      <c r="A81" s="1074" t="s">
        <v>1770</v>
      </c>
      <c r="AZ81" s="1120" t="s">
        <v>1365</v>
      </c>
      <c r="BH81" s="1068" t="s">
        <v>1771</v>
      </c>
      <c r="BJ81" s="1068" t="s">
        <v>1772</v>
      </c>
      <c r="BL81" s="1068" t="s">
        <v>1773</v>
      </c>
    </row>
    <row customHeight="1" ht="11.25">
      <c r="A82" s="1074" t="s">
        <v>1774</v>
      </c>
      <c r="AZ82" s="1120" t="s">
        <v>1380</v>
      </c>
      <c r="BH82" s="1068" t="s">
        <v>1775</v>
      </c>
      <c r="BJ82" s="1068" t="s">
        <v>1776</v>
      </c>
      <c r="BL82" s="1068" t="s">
        <v>1777</v>
      </c>
    </row>
    <row customHeight="1" ht="11.25">
      <c r="A83" s="1074" t="s">
        <v>1778</v>
      </c>
      <c r="BH83" s="1068" t="s">
        <v>1779</v>
      </c>
      <c r="BJ83" s="1068" t="s">
        <v>1780</v>
      </c>
      <c r="BL83" s="1068" t="s">
        <v>1781</v>
      </c>
    </row>
    <row customHeight="1" ht="11.25">
      <c r="A84" s="1074" t="s">
        <v>1782</v>
      </c>
      <c r="AZ84" s="1067" t="s">
        <v>1783</v>
      </c>
    </row>
    <row customHeight="1" ht="11.25">
      <c r="A85" s="1870" t="s">
        <v>1784</v>
      </c>
      <c r="AZ85" s="1120" t="s">
        <v>1785</v>
      </c>
    </row>
    <row customHeight="1" ht="11.25">
      <c r="A86" s="1074" t="s">
        <v>1786</v>
      </c>
      <c r="AZ86" s="1120" t="s">
        <v>1787</v>
      </c>
      <c r="BH86" s="1067" t="s">
        <v>1788</v>
      </c>
      <c r="BJ86" s="1067" t="s">
        <v>1789</v>
      </c>
      <c r="BL86" s="1067" t="s">
        <v>1790</v>
      </c>
    </row>
    <row customHeight="1" ht="11.25">
      <c r="A87" s="1074" t="s">
        <v>1791</v>
      </c>
      <c r="AZ87" s="1120" t="s">
        <v>1792</v>
      </c>
      <c r="BH87" s="1068" t="s">
        <v>1793</v>
      </c>
      <c r="BJ87" s="1068" t="s">
        <v>1794</v>
      </c>
      <c r="BL87" s="1068" t="s">
        <v>1795</v>
      </c>
    </row>
    <row customHeight="1" ht="11.25">
      <c r="A88" s="1074" t="s">
        <v>1796</v>
      </c>
      <c r="AZ88" s="1606"/>
      <c r="BH88" s="1068" t="s">
        <v>1797</v>
      </c>
      <c r="BJ88" s="1068" t="s">
        <v>1798</v>
      </c>
      <c r="BL88" s="1068" t="s">
        <v>1799</v>
      </c>
    </row>
    <row customHeight="1" ht="11.25">
      <c r="A89" s="1074" t="s">
        <v>1800</v>
      </c>
      <c r="AZ89" s="1067" t="s">
        <v>1801</v>
      </c>
    </row>
    <row customHeight="1" ht="11.25">
      <c r="A90" s="1074" t="s">
        <v>1802</v>
      </c>
      <c r="AZ90" s="1120" t="s">
        <v>1019</v>
      </c>
    </row>
    <row customHeight="1" ht="11.25">
      <c r="A91" s="1074" t="s">
        <v>1803</v>
      </c>
      <c r="AZ91" s="1120" t="s">
        <v>1055</v>
      </c>
      <c r="BH91" s="1067" t="s">
        <v>1804</v>
      </c>
      <c r="BJ91" s="1067" t="s">
        <v>1805</v>
      </c>
      <c r="BL91" s="1067" t="s">
        <v>1806</v>
      </c>
    </row>
    <row customHeight="1" ht="11.25">
      <c r="AZ92" s="1120" t="s">
        <v>1807</v>
      </c>
      <c r="BH92" s="1068" t="s">
        <v>1808</v>
      </c>
      <c r="BJ92" s="1068" t="s">
        <v>1809</v>
      </c>
      <c r="BL92" s="1068" t="s">
        <v>1810</v>
      </c>
    </row>
    <row customHeight="1" ht="11.25">
      <c r="AZ93" s="1120" t="s">
        <v>1811</v>
      </c>
      <c r="BH93" s="1068" t="s">
        <v>1812</v>
      </c>
      <c r="BJ93" s="1068" t="s">
        <v>1813</v>
      </c>
      <c r="BL93" s="1068" t="s">
        <v>1814</v>
      </c>
    </row>
    <row customHeight="1" ht="11.25">
      <c r="AZ94" s="1120" t="s">
        <v>1815</v>
      </c>
    </row>
    <row r="96" customHeight="1" ht="11.25">
      <c r="AZ96" s="1067" t="s">
        <v>1816</v>
      </c>
      <c r="BH96" s="1067" t="s">
        <v>1817</v>
      </c>
      <c r="BJ96" s="1067" t="s">
        <v>1818</v>
      </c>
      <c r="BL96" s="1067" t="s">
        <v>1819</v>
      </c>
      <c r="BN96" s="1067" t="s">
        <v>1820</v>
      </c>
    </row>
    <row customHeight="1" ht="11.25">
      <c r="AZ97" s="1901" t="s">
        <v>1821</v>
      </c>
      <c r="BA97" s="1902" t="s">
        <v>1822</v>
      </c>
      <c r="BH97" s="1068" t="s">
        <v>1823</v>
      </c>
      <c r="BJ97" s="1068" t="s">
        <v>1824</v>
      </c>
      <c r="BL97" s="1068" t="s">
        <v>1825</v>
      </c>
      <c r="BN97" s="1068" t="s">
        <v>1826</v>
      </c>
    </row>
    <row customHeight="1" ht="11.25">
      <c r="AZ98" s="1901" t="s">
        <v>1827</v>
      </c>
      <c r="BA98" s="1902" t="s">
        <v>1828</v>
      </c>
      <c r="BH98" s="1068" t="s">
        <v>1829</v>
      </c>
      <c r="BJ98" s="1068" t="s">
        <v>1830</v>
      </c>
      <c r="BL98" s="1068" t="s">
        <v>1831</v>
      </c>
      <c r="BN98" s="1068" t="s">
        <v>1832</v>
      </c>
    </row>
    <row customHeight="1" ht="22.5">
      <c r="AZ99" s="1901" t="s">
        <v>1833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1834</v>
      </c>
      <c r="BJ99" s="1068" t="s">
        <v>1835</v>
      </c>
      <c r="BL99" s="1068" t="s">
        <v>1836</v>
      </c>
      <c r="BN99" s="1068" t="s">
        <v>1837</v>
      </c>
    </row>
    <row customHeight="1" ht="22.5">
      <c r="AZ100" s="1901" t="s">
        <v>1838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1426</v>
      </c>
      <c r="BL100" s="1068" t="s">
        <v>1426</v>
      </c>
      <c r="BN100" s="1068" t="s">
        <v>1839</v>
      </c>
    </row>
    <row customHeight="1" ht="22.5">
      <c r="AZ101" s="1901" t="s">
        <v>1840</v>
      </c>
      <c r="BA101" s="1902" t="s">
        <v>1841</v>
      </c>
      <c r="BN101" s="1068" t="s">
        <v>1842</v>
      </c>
    </row>
    <row customHeight="1" ht="22.5">
      <c r="AZ102" s="1901" t="s">
        <v>1843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1844</v>
      </c>
    </row>
    <row customHeight="1" ht="11.25">
      <c r="AZ103" s="1901" t="s">
        <v>1845</v>
      </c>
      <c r="BA103" s="1902" t="s">
        <v>1846</v>
      </c>
      <c r="BN103" s="1068" t="s">
        <v>1847</v>
      </c>
    </row>
    <row customHeight="1" ht="11.25">
      <c r="BN104" s="1068" t="s">
        <v>1848</v>
      </c>
    </row>
    <row customHeight="1" ht="11.25">
      <c r="AZ105" s="1692" t="s">
        <v>1849</v>
      </c>
    </row>
    <row customHeight="1" ht="11.25">
      <c r="AZ106" s="1120" t="s">
        <v>1850</v>
      </c>
    </row>
    <row customHeight="1" ht="11.25">
      <c r="AZ107" s="1120" t="s">
        <v>1851</v>
      </c>
      <c r="BH107" s="1067" t="s">
        <v>1852</v>
      </c>
      <c r="BJ107" s="1067" t="s">
        <v>1853</v>
      </c>
      <c r="BL107" s="1067" t="s">
        <v>1854</v>
      </c>
      <c r="BN107" s="1067" t="s">
        <v>1855</v>
      </c>
    </row>
    <row customHeight="1" ht="11.25">
      <c r="AZ108" s="1120" t="s">
        <v>571</v>
      </c>
      <c r="BH108" s="1068" t="s">
        <v>1856</v>
      </c>
      <c r="BJ108" s="1068" t="s">
        <v>1857</v>
      </c>
      <c r="BL108" s="1068" t="s">
        <v>1511</v>
      </c>
      <c r="BN108" s="1068" t="s">
        <v>1858</v>
      </c>
    </row>
    <row customHeight="1" ht="11.25">
      <c r="BH109" s="1068" t="s">
        <v>1859</v>
      </c>
    </row>
    <row customHeight="1" ht="11.25">
      <c r="AZ110" s="1692" t="s">
        <v>1860</v>
      </c>
      <c r="BH110" s="1068" t="s">
        <v>1859</v>
      </c>
    </row>
    <row customHeight="1" ht="11.25">
      <c r="AZ111" s="1901" t="s">
        <v>1821</v>
      </c>
      <c r="BA111" s="1902" t="s">
        <v>1822</v>
      </c>
    </row>
    <row customHeight="1" ht="11.25">
      <c r="AZ112" s="1901" t="s">
        <v>1827</v>
      </c>
      <c r="BA112" s="1902" t="s">
        <v>1828</v>
      </c>
    </row>
    <row customHeight="1" ht="22.5">
      <c r="AZ113" s="1901" t="s">
        <v>1833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1861</v>
      </c>
    </row>
    <row customHeight="1" ht="22.5">
      <c r="AZ115" s="1901" t="s">
        <v>1843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1222</v>
      </c>
    </row>
    <row customHeight="1" ht="11.25">
      <c r="AZ116" s="1901" t="s">
        <v>1845</v>
      </c>
      <c r="BA116" s="1902" t="s">
        <v>1846</v>
      </c>
      <c r="BH116" s="1068" t="s">
        <v>1250</v>
      </c>
    </row>
    <row customHeight="1" ht="11.25">
      <c r="BH117" s="1068" t="s">
        <v>1285</v>
      </c>
    </row>
    <row customHeight="1" ht="11.25">
      <c r="BH118" s="106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9EE6A-534B-6A4B-7C0E-0.F3E8A5BC}"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Ненецкий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ИМУП «ПОСЖИЛКОМСЕРВИС»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1862</v>
      </c>
      <c r="F13" s="1521" t="s">
        <v>309</v>
      </c>
      <c r="G13" s="474"/>
      <c r="H13" s="1533"/>
      <c r="J13" s="455">
        <v>19</v>
      </c>
    </row>
    <row customHeight="1" ht="19.95">
      <c r="A14" s="502"/>
      <c r="B14" s="502"/>
      <c r="C14" s="457"/>
      <c r="D14" s="1523" t="s">
        <v>709</v>
      </c>
      <c r="E14" s="1524" t="s">
        <v>1863</v>
      </c>
      <c r="F14" s="1526"/>
      <c r="G14" s="1525" t="s">
        <v>1864</v>
      </c>
      <c r="H14" s="1533"/>
      <c r="J14" s="455">
        <v>19</v>
      </c>
    </row>
    <row customHeight="1" ht="19.95">
      <c r="A15" s="502"/>
      <c r="B15" s="502"/>
      <c r="C15" s="457"/>
      <c r="D15" s="1523" t="s">
        <v>310</v>
      </c>
      <c r="E15" s="1524" t="s">
        <v>1865</v>
      </c>
      <c r="F15" s="1526"/>
      <c r="G15" s="1525" t="s">
        <v>1866</v>
      </c>
      <c r="H15" s="1533"/>
      <c r="J15" s="455">
        <v>19</v>
      </c>
    </row>
    <row customHeight="1" ht="24">
      <c r="A16" s="502"/>
      <c r="B16" s="502"/>
      <c r="C16" s="457"/>
      <c r="D16" s="1523" t="s">
        <v>313</v>
      </c>
      <c r="E16" s="1522" t="s">
        <v>1867</v>
      </c>
      <c r="F16" s="1531"/>
      <c r="G16" s="474" t="s">
        <v>1868</v>
      </c>
      <c r="H16" s="1533"/>
      <c r="J16" s="455">
        <v>23</v>
      </c>
    </row>
    <row customHeight="1" ht="48.29999999999999">
      <c r="A17" s="502"/>
      <c r="B17" s="502"/>
      <c r="C17" s="457"/>
      <c r="D17" s="1520">
        <v>3</v>
      </c>
      <c r="E17" s="1527" t="s">
        <v>1869</v>
      </c>
      <c r="F17" s="1526"/>
      <c r="G17" s="474" t="s">
        <v>1870</v>
      </c>
      <c r="H17" s="1533"/>
      <c r="J17" s="455">
        <v>46</v>
      </c>
    </row>
    <row customHeight="1" ht="48.29999999999999">
      <c r="A18" s="1475">
        <v>1</v>
      </c>
      <c r="B18" s="502"/>
      <c r="C18" s="1477"/>
      <c r="D18" s="1520" t="s">
        <v>90</v>
      </c>
      <c r="E18" s="1527" t="s">
        <v>1871</v>
      </c>
      <c r="F18" s="1526"/>
      <c r="G18" s="474" t="s">
        <v>1870</v>
      </c>
      <c r="H18" s="1533"/>
      <c r="I18" s="852"/>
      <c r="J18" s="455">
        <v>46</v>
      </c>
    </row>
    <row customHeight="1" ht="23.25">
      <c r="A19" s="502"/>
      <c r="B19" s="502"/>
      <c r="C19" s="457"/>
      <c r="D19" s="1520" t="s">
        <v>111</v>
      </c>
      <c r="E19" s="1527" t="s">
        <v>1872</v>
      </c>
      <c r="F19" s="1521" t="s">
        <v>309</v>
      </c>
      <c r="G19" s="2471" t="s">
        <v>1873</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1874</v>
      </c>
      <c r="F22" s="1526"/>
      <c r="G22" s="474" t="s">
        <v>1875</v>
      </c>
      <c r="H22" s="1532"/>
      <c r="J22" s="501">
        <v>25</v>
      </c>
    </row>
    <row s="501" customFormat="1" customHeight="1" ht="19.95">
      <c r="A23" s="502"/>
      <c r="B23" s="502"/>
      <c r="C23" s="502"/>
      <c r="D23" s="1520" t="s">
        <v>92</v>
      </c>
      <c r="E23" s="1527" t="s">
        <v>1876</v>
      </c>
      <c r="F23" s="1531"/>
      <c r="G23" s="474" t="s">
        <v>1877</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42DFB-3B73-76EB-0AD6-0.8F6C806D}"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1878</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1878</v>
      </c>
      <c r="G8" s="1540" t="s">
        <v>48</v>
      </c>
      <c r="H8" s="1540" t="s">
        <v>50</v>
      </c>
      <c r="I8" s="1540" t="s">
        <v>1879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E64A3-C96D-3E66-225C-0.247E9A8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ИМУП «ПОСЖИЛКОМСЕРВИС»</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1881</v>
      </c>
      <c r="H9" s="1537" t="s">
        <v>1882</v>
      </c>
      <c r="I9" s="1537" t="s">
        <v>1883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ИМУП «ПОСЖИЛКОМСЕРВИС»</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B5294-1A49-D71D-107D-0.4AAEF73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ИМУП «ПОСЖИЛКОМСЕРВИС»</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1885</v>
      </c>
      <c r="G8" s="2480" t="s">
        <v>1886</v>
      </c>
      <c r="H8" s="2481"/>
      <c r="I8" s="2482"/>
      <c r="J8" s="2478" t="s">
        <v>1887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1881</v>
      </c>
      <c r="H9" s="1894" t="s">
        <v>1882</v>
      </c>
      <c r="I9" s="1894" t="s">
        <v>1883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ИМУП «ПОСЖИЛКОМСЕРВИС»</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16EF2-A136-334A-9D84-0.9BFC5D98}"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Ненецкий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1889</v>
      </c>
      <c r="H11" s="2492"/>
      <c r="I11" s="2492" t="s">
        <v>1890</v>
      </c>
      <c r="J11" s="2492"/>
      <c r="K11" s="2492"/>
      <c r="L11" s="2492" t="s">
        <v>1891</v>
      </c>
      <c r="M11" s="2480" t="s">
        <v>1892</v>
      </c>
      <c r="N11" s="2491"/>
      <c r="O11" s="1624"/>
      <c r="P11" s="1624"/>
      <c r="Q11" s="1609">
        <v>42</v>
      </c>
    </row>
    <row s="1819" customFormat="1" customHeight="1" ht="29.25">
      <c r="A12" s="1155"/>
      <c r="B12" s="1160"/>
      <c r="C12" s="1155"/>
      <c r="D12" s="1495"/>
      <c r="E12" s="2478"/>
      <c r="F12" s="2492"/>
      <c r="G12" s="1909" t="s">
        <v>1893</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Ненецкий автономный округ</v>
      </c>
      <c r="G13" s="2487"/>
      <c r="H13" s="2494"/>
      <c r="I13" s="474"/>
      <c r="J13" s="1905">
        <v>1</v>
      </c>
      <c r="K13" s="1918"/>
      <c r="L13" s="1919"/>
      <c r="M13" s="1919"/>
      <c r="N13" s="2488" t="s">
        <v>1894</v>
      </c>
      <c r="O13" s="1535"/>
      <c r="P13" s="511"/>
      <c r="Q13" s="423">
        <v>22</v>
      </c>
    </row>
    <row s="1850" customFormat="1" customHeight="1" ht="23.25">
      <c r="A14" s="2099"/>
      <c r="B14" s="1160"/>
      <c r="C14" s="1160"/>
      <c r="D14" s="801"/>
      <c r="E14" s="2127"/>
      <c r="F14" s="2486"/>
      <c r="G14" s="2487"/>
      <c r="H14" s="2495"/>
      <c r="I14" s="421"/>
      <c r="J14" s="1500"/>
      <c r="K14" s="1500" t="s">
        <v>1888</v>
      </c>
      <c r="L14" s="1543"/>
      <c r="M14" s="1543"/>
      <c r="N14" s="2489"/>
      <c r="O14" s="1535"/>
      <c r="P14" s="511"/>
      <c r="Q14" s="423">
        <v>22</v>
      </c>
    </row>
    <row s="1850" customFormat="1" customHeight="1" ht="23.25">
      <c r="A15" s="2099"/>
      <c r="B15" s="1160"/>
      <c r="C15" s="412"/>
      <c r="D15" s="801"/>
      <c r="E15" s="421"/>
      <c r="F15" s="1500" t="s">
        <v>1880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C2CF8-1516-A3DD-A85B-0.E802E4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1896</v>
      </c>
      <c r="F9" s="2209"/>
      <c r="G9" s="2209"/>
      <c r="H9" s="2209"/>
      <c r="I9" s="2209"/>
      <c r="M9" s="121">
        <v>28</v>
      </c>
    </row>
    <row customHeight="1" ht="24">
      <c r="D10" s="2209"/>
      <c r="E10" s="127" t="s">
        <v>1897</v>
      </c>
      <c r="F10" s="127" t="s">
        <v>1898</v>
      </c>
      <c r="G10" s="127" t="s">
        <v>1899</v>
      </c>
      <c r="H10" s="127" t="s">
        <v>393</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28</v>
      </c>
      <c r="C12" s="126"/>
      <c r="D12" s="128" t="s">
        <v>109</v>
      </c>
      <c r="E12" s="381"/>
      <c r="F12" s="381"/>
      <c r="G12" s="1734" t="s">
        <v>28</v>
      </c>
      <c r="H12" s="382"/>
      <c r="I12" s="2169" t="s">
        <v>1900</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1901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6C851-A0FC-B177-CEFF-0.61B3BB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1902</v>
      </c>
      <c r="E7" s="2498"/>
      <c r="F7" s="267"/>
      <c r="J7" s="69">
        <v>22</v>
      </c>
    </row>
    <row customHeight="1" ht="3">
      <c r="C8" s="92"/>
      <c r="D8" s="70"/>
      <c r="E8" s="70"/>
      <c r="J8" s="69">
        <v>3</v>
      </c>
    </row>
    <row customHeight="1" ht="16.8">
      <c r="C9" s="92"/>
      <c r="D9" s="105" t="s">
        <v>87</v>
      </c>
      <c r="E9" s="260" t="s">
        <v>1903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1904</v>
      </c>
      <c r="J13" s="69">
        <v>12</v>
      </c>
    </row>
    <row customHeight="1" ht="3">
      <c r="J14" s="69">
        <v>3</v>
      </c>
    </row>
    <row customHeight="1" ht="23.25">
      <c r="C15" s="137"/>
      <c r="D15" s="2499" t="s">
        <v>1905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F7BAA-C82C-D2A8-B629-0.751396D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1906</v>
      </c>
      <c r="E7" s="2100"/>
      <c r="F7" s="267"/>
      <c r="M7" s="69">
        <v>22</v>
      </c>
    </row>
    <row customHeight="1" ht="3">
      <c r="C8" s="92"/>
      <c r="D8" s="70"/>
      <c r="E8" s="70"/>
      <c r="M8" s="69">
        <v>3</v>
      </c>
    </row>
    <row customHeight="1" ht="16.8">
      <c r="C9" s="92"/>
      <c r="D9" s="105" t="s">
        <v>87</v>
      </c>
      <c r="E9" s="108" t="s">
        <v>290</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C3CCA-4399-F0A5-D10E-0.C485151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ИМУП «ПОСЖИЛКОМСЕРВИС»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122</v>
      </c>
      <c r="G8" s="2193"/>
      <c r="H8" s="2192" t="s">
        <v>87</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128</v>
      </c>
      <c r="H9" s="2194"/>
      <c r="I9" s="2195"/>
      <c r="J9" s="2101"/>
      <c r="K9" s="1559"/>
      <c r="L9" s="2127" t="s">
        <v>291</v>
      </c>
      <c r="M9" s="2101"/>
      <c r="N9" s="2192" t="s">
        <v>87</v>
      </c>
      <c r="O9" s="2193"/>
      <c r="P9" s="2127" t="s">
        <v>129</v>
      </c>
      <c r="Q9" s="1556"/>
      <c r="R9" s="2127" t="s">
        <v>291</v>
      </c>
      <c r="S9" s="2101"/>
      <c r="T9" s="2192" t="s">
        <v>87</v>
      </c>
      <c r="U9" s="2193"/>
      <c r="V9" s="2127" t="s">
        <v>129</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109</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90276-B966-D13D-0D28-0.A153F50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1907</v>
      </c>
      <c r="C2" s="2500"/>
      <c r="D2" s="2500"/>
      <c r="E2" s="268"/>
      <c r="F2" s="89">
        <v>22</v>
      </c>
    </row>
    <row customHeight="1" ht="3">
      <c r="F3" s="89">
        <v>3</v>
      </c>
    </row>
    <row customHeight="1" ht="23.25">
      <c r="B4" s="2614" t="s">
        <v>1908</v>
      </c>
      <c r="C4" s="383" t="s">
        <v>1909</v>
      </c>
      <c r="D4" s="383" t="s">
        <v>1910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40B59-00F5-CD7E-92DA-0.9581AB0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1911</v>
      </c>
    </row>
    <row r="4" s="264" customFormat="1" customHeight="1" ht="15">
      <c r="C4" s="1816"/>
      <c r="D4" s="113"/>
      <c r="E4" s="377"/>
    </row>
    <row r="6" s="1815" customFormat="1" customHeight="1" ht="17.25">
      <c r="A6" s="1815" t="s">
        <v>1912</v>
      </c>
    </row>
    <row r="8" s="264" customFormat="1" customHeight="1" ht="17.25">
      <c r="C8" s="1817"/>
      <c r="D8" s="113"/>
      <c r="E8" s="114"/>
    </row>
    <row r="11" s="1815" customFormat="1" customHeight="1" ht="17.25">
      <c r="A11" s="1815" t="s">
        <v>1913</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1914</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1918</v>
      </c>
    </row>
    <row customHeight="1" ht="11.25"/>
    <row s="455" customFormat="1" customHeight="1" ht="22.5">
      <c r="A39" s="1791"/>
      <c r="B39" s="457"/>
      <c r="C39" s="859"/>
      <c r="D39" s="440"/>
      <c r="E39" s="860"/>
      <c r="F39" s="1812"/>
      <c r="G39" s="1822"/>
      <c r="H39" s="475"/>
    </row>
    <row customHeight="1" ht="11.25"/>
    <row s="1815" customFormat="1" customHeight="1" ht="11.25">
      <c r="A41" s="1815" t="s">
        <v>1919</v>
      </c>
    </row>
    <row customHeight="1" ht="11.25"/>
    <row s="455" customFormat="1" customHeight="1" ht="22.5">
      <c r="A43" s="457"/>
      <c r="B43" s="457"/>
      <c r="C43" s="457"/>
      <c r="D43" s="440"/>
      <c r="E43" s="860"/>
      <c r="F43" s="861"/>
      <c r="G43" s="1822"/>
      <c r="H43" s="475"/>
    </row>
    <row customHeight="1" ht="11.25"/>
    <row s="1815" customFormat="1" customHeight="1" ht="11.25">
      <c r="A45" s="1815" t="s">
        <v>1920</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1921</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1922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1923</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1924</v>
      </c>
    </row>
    <row r="68" s="1635" customFormat="1" customHeight="1" ht="14.25">
      <c r="A68" s="343"/>
      <c r="B68" s="1160"/>
      <c r="C68" s="376"/>
      <c r="D68" s="1810"/>
      <c r="E68" s="886"/>
      <c r="F68" s="1825"/>
      <c r="G68" s="89"/>
      <c r="I68" s="1624"/>
      <c r="J68" s="1624"/>
    </row>
    <row r="70" s="1815" customFormat="1" customHeight="1" ht="11.25">
      <c r="A70" s="1815" t="s">
        <v>1925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1927</v>
      </c>
    </row>
    <row r="75" s="1815" customFormat="1" customHeight="1" ht="11.25">
      <c r="A75" s="1815" t="s">
        <v>1928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1926</v>
      </c>
    </row>
    <row r="79" s="1815" customFormat="1" customHeight="1" ht="11.25">
      <c r="A79" s="1815" t="s">
        <v>1929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1934</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1938</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1940</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1941</v>
      </c>
    </row>
    <row r="139" s="1850" customFormat="1" customHeight="1" ht="45">
      <c r="A139" s="1806"/>
      <c r="B139" s="1160"/>
      <c r="C139" s="412"/>
      <c r="D139" s="89"/>
      <c r="E139" s="2572"/>
      <c r="F139" s="2108" t="s">
        <v>109</v>
      </c>
      <c r="G139" s="2575" t="s">
        <v>28</v>
      </c>
      <c r="H139" s="289"/>
      <c r="I139" s="637" t="s">
        <v>109</v>
      </c>
      <c r="J139" s="1807" t="s">
        <v>1942</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28</v>
      </c>
      <c r="S154" s="2107" t="s">
        <v>65</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264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265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266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28</v>
      </c>
      <c r="S160" s="2107" t="s">
        <v>65</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264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265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28</v>
      </c>
      <c r="S165" s="2107" t="s">
        <v>65</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264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65</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264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265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266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264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265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264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266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AF3DC-6702-CABB-872A-0.6A45BBB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1951</v>
      </c>
      <c r="B1" s="846"/>
      <c r="C1" s="982" t="s">
        <v>1952</v>
      </c>
      <c r="D1" s="980" t="s">
        <v>808</v>
      </c>
      <c r="E1" s="980" t="s">
        <v>854</v>
      </c>
      <c r="F1" s="980" t="s">
        <v>907</v>
      </c>
      <c r="G1" s="980" t="s">
        <v>894</v>
      </c>
      <c r="H1" s="980" t="s">
        <v>1626</v>
      </c>
    </row>
    <row customHeight="1" ht="9">
      <c r="A2" s="983" t="s">
        <v>1953</v>
      </c>
      <c r="B2" s="983"/>
      <c r="C2" s="984" t="str">
        <f>INDEX(TEMPLATE_NUMBER_FORM_LIST,MATCH(TEMPLATE_SPHERE,TEMPLATE_SPHERE_LIST,0))</f>
        <v>10</v>
      </c>
      <c r="D2" s="983" t="s">
        <v>1476</v>
      </c>
      <c r="E2" s="983" t="s">
        <v>149</v>
      </c>
      <c r="F2" s="985" t="s">
        <v>149</v>
      </c>
      <c r="G2" s="983" t="s">
        <v>149</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1954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1955</v>
      </c>
      <c r="B4" s="846" t="s">
        <v>110</v>
      </c>
      <c r="C4" s="984" t="str">
        <f>IF(TEMPLATE_SPHERE="HEAT",D4,IF(TEMPLATE_SPHERE="TKO",H4,E4))</f>
        <v>Форма 1. Информация об организации, осуществляющей горячее водоснабжение (общая информация)</v>
      </c>
      <c r="D4" s="983" t="s">
        <v>1956</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1957</v>
      </c>
    </row>
    <row customHeight="1" ht="117">
      <c r="A5" s="846" t="s">
        <v>1958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1960</v>
      </c>
    </row>
    <row customHeight="1" ht="90">
      <c r="A6" s="846" t="s">
        <v>1961</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1962</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1963</v>
      </c>
      <c r="E7" s="846" t="s">
        <v>1964</v>
      </c>
      <c r="F7" s="986"/>
      <c r="G7" s="986"/>
      <c r="H7" s="986"/>
    </row>
    <row customHeight="1" ht="108">
      <c r="A8" s="846" t="s">
        <v>1965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1164</v>
      </c>
      <c r="E8" s="846" t="s">
        <v>1966</v>
      </c>
      <c r="F8" s="986"/>
      <c r="G8" s="986"/>
      <c r="H8" s="986"/>
    </row>
    <row customHeight="1" ht="99">
      <c r="A9" s="846" t="s">
        <v>1967</v>
      </c>
      <c r="B9" s="846"/>
      <c r="C9" s="846" t="s">
        <v>1968</v>
      </c>
      <c r="D9" s="846"/>
      <c r="E9" s="846"/>
      <c r="F9" s="986"/>
      <c r="G9" s="986"/>
      <c r="H9" s="986"/>
    </row>
    <row customHeight="1" ht="126">
      <c r="A10" s="846" t="s">
        <v>1969</v>
      </c>
      <c r="B10" s="846"/>
      <c r="C10" s="846" t="s">
        <v>1970</v>
      </c>
      <c r="D10" s="846"/>
      <c r="E10" s="846"/>
      <c r="F10" s="986"/>
      <c r="G10" s="986"/>
      <c r="H10" s="986"/>
    </row>
    <row customHeight="1" ht="108">
      <c r="A11" s="846" t="s">
        <v>1971</v>
      </c>
      <c r="B11" s="846"/>
      <c r="C11" s="846" t="s">
        <v>1972</v>
      </c>
      <c r="D11" s="846"/>
      <c r="E11" s="846"/>
      <c r="F11" s="986"/>
      <c r="G11" s="986"/>
      <c r="H11" s="986"/>
    </row>
    <row customHeight="1" ht="54">
      <c r="A12" s="846" t="s">
        <v>1973</v>
      </c>
      <c r="B12" s="846"/>
      <c r="C12" s="846" t="s">
        <v>1974</v>
      </c>
      <c r="D12" s="846"/>
      <c r="E12" s="846"/>
      <c r="F12" s="986"/>
      <c r="G12" s="986"/>
      <c r="H12" s="986"/>
    </row>
    <row customHeight="1" ht="45">
      <c r="A13" s="846" t="s">
        <v>1975</v>
      </c>
      <c r="B13" s="846"/>
      <c r="C13" s="846" t="s">
        <v>1976</v>
      </c>
      <c r="D13" s="846"/>
      <c r="E13" s="846"/>
      <c r="F13" s="986"/>
      <c r="G13" s="986"/>
      <c r="H13" s="986"/>
    </row>
    <row customHeight="1" ht="117">
      <c r="A14" s="846" t="s">
        <v>1977</v>
      </c>
      <c r="B14" s="846"/>
      <c r="C14" s="846" t="s">
        <v>1978</v>
      </c>
      <c r="D14" s="846"/>
      <c r="E14" s="846"/>
      <c r="F14" s="986"/>
      <c r="G14" s="986"/>
      <c r="H14" s="986"/>
    </row>
    <row customHeight="1" ht="117">
      <c r="A15" s="846" t="s">
        <v>1979</v>
      </c>
      <c r="B15" s="846"/>
      <c r="C15" s="846" t="s">
        <v>1980</v>
      </c>
      <c r="D15" s="846"/>
      <c r="E15" s="846"/>
      <c r="F15" s="986"/>
      <c r="G15" s="986"/>
      <c r="H15" s="986"/>
    </row>
    <row customHeight="1" ht="63">
      <c r="A16" s="846" t="s">
        <v>1981</v>
      </c>
      <c r="B16" s="846"/>
      <c r="C16" s="846" t="s">
        <v>1982</v>
      </c>
      <c r="D16" s="846"/>
      <c r="E16" s="846"/>
      <c r="F16" s="986"/>
      <c r="G16" s="986"/>
      <c r="H16" s="986"/>
    </row>
    <row customHeight="1" ht="54">
      <c r="A17" s="846" t="s">
        <v>1983</v>
      </c>
      <c r="B17" s="846"/>
      <c r="C17" s="984" t="s">
        <v>1984</v>
      </c>
      <c r="D17" s="846"/>
      <c r="E17" s="846"/>
      <c r="F17" s="986"/>
      <c r="G17" s="986"/>
      <c r="H17" s="986"/>
    </row>
    <row customHeight="1" ht="27">
      <c r="A18" s="846" t="s">
        <v>1985</v>
      </c>
      <c r="B18" s="846"/>
      <c r="C18" s="984" t="s">
        <v>1986</v>
      </c>
      <c r="D18" s="846"/>
      <c r="E18" s="846"/>
      <c r="F18" s="986"/>
      <c r="G18" s="986"/>
      <c r="H18" s="986"/>
    </row>
    <row customHeight="1" ht="54">
      <c r="A19" s="846" t="s">
        <v>1987</v>
      </c>
      <c r="B19" s="846"/>
      <c r="C19" s="984" t="s">
        <v>1988</v>
      </c>
      <c r="D19" s="846"/>
      <c r="E19" s="846"/>
      <c r="F19" s="986"/>
      <c r="G19" s="986"/>
      <c r="H19" s="986"/>
    </row>
    <row customHeight="1" ht="36">
      <c r="A20" s="846" t="s">
        <v>1989</v>
      </c>
      <c r="B20" s="846"/>
      <c r="C20" s="984" t="s">
        <v>1990</v>
      </c>
      <c r="D20" s="846"/>
      <c r="E20" s="846"/>
      <c r="F20" s="986"/>
      <c r="G20" s="986"/>
      <c r="H20" s="986"/>
    </row>
    <row customHeight="1" ht="36">
      <c r="A21" s="846" t="s">
        <v>1991</v>
      </c>
      <c r="B21" s="846"/>
      <c r="C21" s="984" t="s">
        <v>1992</v>
      </c>
      <c r="D21" s="846"/>
      <c r="E21" s="846"/>
      <c r="F21" s="986"/>
      <c r="G21" s="986"/>
      <c r="H21" s="986"/>
    </row>
    <row customHeight="1" ht="27">
      <c r="A22" s="846" t="s">
        <v>1993</v>
      </c>
      <c r="B22" s="846"/>
      <c r="C22" s="984" t="s">
        <v>1994</v>
      </c>
      <c r="D22" s="846"/>
      <c r="E22" s="846"/>
      <c r="F22" s="986"/>
      <c r="G22" s="986"/>
      <c r="H22" s="986"/>
    </row>
    <row customHeight="1" ht="36">
      <c r="A23" s="846" t="s">
        <v>1995</v>
      </c>
      <c r="B23" s="846"/>
      <c r="C23" s="984" t="s">
        <v>1996</v>
      </c>
      <c r="D23" s="846"/>
      <c r="E23" s="846"/>
      <c r="F23" s="986"/>
      <c r="G23" s="986"/>
      <c r="H23" s="986"/>
    </row>
    <row customHeight="1" ht="28.5">
      <c r="A24" s="846" t="s">
        <v>1997</v>
      </c>
      <c r="B24" s="846"/>
      <c r="C24" s="984" t="s">
        <v>1998</v>
      </c>
      <c r="D24" s="846"/>
      <c r="E24" s="846"/>
      <c r="F24" s="986"/>
      <c r="G24" s="986"/>
      <c r="H24" s="986"/>
    </row>
    <row customHeight="1" ht="36">
      <c r="A25" s="846" t="s">
        <v>1999</v>
      </c>
      <c r="B25" s="846"/>
      <c r="C25" s="984" t="s">
        <v>2000</v>
      </c>
      <c r="D25" s="846"/>
      <c r="E25" s="846"/>
      <c r="F25" s="986"/>
      <c r="G25" s="986"/>
      <c r="H25" s="986"/>
    </row>
    <row customHeight="1" ht="27">
      <c r="A26" s="846" t="s">
        <v>2001</v>
      </c>
      <c r="B26" s="846"/>
      <c r="C26" s="984" t="s">
        <v>2002</v>
      </c>
      <c r="D26" s="846"/>
      <c r="E26" s="846"/>
      <c r="F26" s="986"/>
      <c r="G26" s="986"/>
      <c r="H26" s="986"/>
    </row>
    <row customHeight="1" ht="36">
      <c r="A27" s="846" t="s">
        <v>2003</v>
      </c>
      <c r="B27" s="846"/>
      <c r="C27" s="984" t="s">
        <v>2004</v>
      </c>
      <c r="D27" s="846"/>
      <c r="E27" s="846"/>
      <c r="F27" s="986"/>
      <c r="G27" s="986"/>
      <c r="H27" s="986"/>
    </row>
    <row customHeight="1" ht="28.5">
      <c r="A28" s="846" t="s">
        <v>2005</v>
      </c>
      <c r="B28" s="846"/>
      <c r="C28" s="984" t="s">
        <v>2006</v>
      </c>
      <c r="D28" s="846"/>
      <c r="E28" s="846"/>
      <c r="F28" s="986"/>
      <c r="G28" s="986"/>
      <c r="H28" s="986"/>
    </row>
    <row customHeight="1" ht="126">
      <c r="A29" s="846" t="s">
        <v>2007</v>
      </c>
      <c r="B29" s="846" t="s">
        <v>1578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2009</v>
      </c>
    </row>
    <row customHeight="1" ht="36">
      <c r="A30" s="846" t="s">
        <v>2010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2011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2012</v>
      </c>
      <c r="B31" s="846"/>
      <c r="C31" s="984" t="str">
        <f>IF(TEMPLATE_SPHERE="HEAT",D31,IF(TEMPLATE_SPHERE="TKO",H31,E31))</f>
        <v>Форма 1. Информация об организации, осуществляющей горячее водоснабжение (общая информация)</v>
      </c>
      <c r="D31" s="846" t="s">
        <v>2013</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2014</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2016</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D0E6F5-C378-2484-8892-0.018811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2017</v>
      </c>
      <c r="D1" s="898"/>
      <c r="E1" s="898"/>
      <c r="F1" s="898"/>
      <c r="G1" s="898"/>
      <c r="H1" s="898" t="s">
        <v>2018</v>
      </c>
      <c r="I1" s="898"/>
      <c r="J1" s="898"/>
      <c r="K1" s="898"/>
      <c r="L1" s="898"/>
      <c r="M1" s="898" t="s">
        <v>2019</v>
      </c>
      <c r="N1" s="898" t="s">
        <v>2020</v>
      </c>
      <c r="O1" s="2592" t="s">
        <v>2021</v>
      </c>
      <c r="P1" s="2592"/>
      <c r="Q1" s="2592"/>
      <c r="R1" s="2592"/>
      <c r="S1" s="2592"/>
      <c r="T1" s="2592" t="s">
        <v>2019</v>
      </c>
      <c r="U1" s="2592"/>
      <c r="V1" s="2592"/>
      <c r="W1" s="2592"/>
      <c r="X1" s="2592"/>
      <c r="Y1" s="999"/>
      <c r="Z1" s="2592" t="s">
        <v>2022</v>
      </c>
      <c r="AA1" s="2592"/>
      <c r="AB1" s="2592"/>
      <c r="AC1" s="2592"/>
      <c r="AD1" s="2592"/>
    </row>
    <row customHeight="1" ht="18">
      <c r="A2" s="846"/>
      <c r="B2" s="846"/>
      <c r="C2" s="841" t="s">
        <v>808</v>
      </c>
      <c r="D2" s="841" t="s">
        <v>854</v>
      </c>
      <c r="E2" s="841" t="s">
        <v>907</v>
      </c>
      <c r="F2" s="841" t="s">
        <v>894</v>
      </c>
      <c r="G2" s="841" t="s">
        <v>1626</v>
      </c>
      <c r="H2" s="843"/>
      <c r="I2" s="843"/>
      <c r="J2" s="843"/>
      <c r="K2" s="843"/>
      <c r="L2" s="843"/>
      <c r="M2" s="843"/>
      <c r="N2" s="843"/>
      <c r="O2" s="841" t="s">
        <v>808</v>
      </c>
      <c r="P2" s="841" t="s">
        <v>854</v>
      </c>
      <c r="Q2" s="841" t="s">
        <v>894</v>
      </c>
      <c r="R2" s="841" t="s">
        <v>907</v>
      </c>
      <c r="S2" s="841" t="s">
        <v>1626</v>
      </c>
      <c r="T2" s="841" t="s">
        <v>808</v>
      </c>
      <c r="U2" s="841" t="s">
        <v>854</v>
      </c>
      <c r="V2" s="841" t="s">
        <v>894</v>
      </c>
      <c r="W2" s="841" t="s">
        <v>907</v>
      </c>
      <c r="X2" s="841" t="s">
        <v>1626</v>
      </c>
      <c r="Y2" s="841"/>
      <c r="Z2" s="841" t="s">
        <v>808</v>
      </c>
      <c r="AA2" s="850" t="s">
        <v>854</v>
      </c>
      <c r="AB2" s="841" t="s">
        <v>894</v>
      </c>
      <c r="AC2" s="841" t="s">
        <v>907</v>
      </c>
      <c r="AD2" s="841" t="s">
        <v>1626</v>
      </c>
    </row>
    <row customHeight="1" ht="162">
      <c r="A3" s="845" t="s">
        <v>26</v>
      </c>
      <c r="B3" s="845"/>
      <c r="C3" s="2596" t="s">
        <v>2023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2024</v>
      </c>
      <c r="AA3" s="843" t="s">
        <v>2025</v>
      </c>
      <c r="AB3" s="846" t="s">
        <v>2026</v>
      </c>
      <c r="AC3" s="846" t="s">
        <v>2027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1659</v>
      </c>
      <c r="F11" s="2599" t="s">
        <v>2028</v>
      </c>
      <c r="G11" s="2599"/>
      <c r="H11" s="898" t="s">
        <v>2029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2030</v>
      </c>
      <c r="U11" s="843" t="s">
        <v>2031</v>
      </c>
      <c r="V11" s="843"/>
      <c r="W11" s="843"/>
      <c r="X11" s="843"/>
      <c r="Y11" s="1000"/>
      <c r="Z11" s="846" t="s">
        <v>2032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2033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2034</v>
      </c>
      <c r="U12" s="843" t="s">
        <v>2035</v>
      </c>
      <c r="V12" s="843"/>
      <c r="W12" s="843"/>
      <c r="X12" s="843"/>
      <c r="Y12" s="1000"/>
      <c r="Z12" s="846" t="s">
        <v>2036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2038</v>
      </c>
      <c r="U13" s="844" t="s">
        <v>2039</v>
      </c>
      <c r="V13" s="844"/>
      <c r="W13" s="844"/>
      <c r="X13" s="843"/>
      <c r="Y13" s="1000"/>
      <c r="Z13" s="846" t="s">
        <v>2040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2042</v>
      </c>
      <c r="AA14" s="849" t="s">
        <v>2042</v>
      </c>
      <c r="AB14" s="846"/>
      <c r="AC14" s="846"/>
      <c r="AD14" s="846"/>
    </row>
    <row customHeight="1" ht="108">
      <c r="A15" s="2593"/>
      <c r="B15" s="899">
        <v>5</v>
      </c>
      <c r="C15" s="2600"/>
      <c r="D15" s="2600"/>
      <c r="E15" s="2600"/>
      <c r="F15" s="2600"/>
      <c r="G15" s="2600"/>
      <c r="H15" s="2594" t="s">
        <v>2043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2044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2029</v>
      </c>
      <c r="D18" s="967" t="s">
        <v>2029</v>
      </c>
      <c r="E18" s="843" t="s">
        <v>2029</v>
      </c>
      <c r="F18" s="843" t="s">
        <v>2029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2046</v>
      </c>
      <c r="U18" s="846" t="s">
        <v>2047</v>
      </c>
      <c r="V18" s="846" t="s">
        <v>2048</v>
      </c>
      <c r="W18" s="846" t="s">
        <v>2049</v>
      </c>
      <c r="X18" s="843"/>
      <c r="Y18" s="1000"/>
      <c r="Z18" s="846" t="s">
        <v>2050</v>
      </c>
      <c r="AA18" s="849" t="s">
        <v>2051</v>
      </c>
      <c r="AB18" s="849" t="s">
        <v>2051</v>
      </c>
      <c r="AC18" s="849" t="s">
        <v>2051</v>
      </c>
      <c r="AD18" s="846"/>
    </row>
    <row customHeight="1" ht="36">
      <c r="A19" s="845"/>
      <c r="B19" s="899">
        <v>2</v>
      </c>
      <c r="C19" s="843" t="s">
        <v>2033</v>
      </c>
      <c r="D19" s="967" t="s">
        <v>2033</v>
      </c>
      <c r="E19" s="843" t="s">
        <v>2033</v>
      </c>
      <c r="F19" s="843" t="s">
        <v>2033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2052</v>
      </c>
      <c r="U19" s="846" t="s">
        <v>2053</v>
      </c>
      <c r="V19" s="846" t="s">
        <v>2054</v>
      </c>
      <c r="W19" s="846" t="s">
        <v>2055</v>
      </c>
      <c r="X19" s="843"/>
      <c r="Y19" s="1000"/>
      <c r="Z19" s="846" t="s">
        <v>2056</v>
      </c>
      <c r="AA19" s="849" t="s">
        <v>2056</v>
      </c>
      <c r="AB19" s="849" t="s">
        <v>2056</v>
      </c>
      <c r="AC19" s="849" t="s">
        <v>2056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709</v>
      </c>
      <c r="P20" s="957" t="s">
        <v>709</v>
      </c>
      <c r="Q20" s="957" t="s">
        <v>709</v>
      </c>
      <c r="R20" s="957" t="s">
        <v>709</v>
      </c>
      <c r="S20" s="957"/>
      <c r="T20" s="964" t="s">
        <v>2057</v>
      </c>
      <c r="U20" s="846" t="s">
        <v>2058</v>
      </c>
      <c r="V20" s="846" t="s">
        <v>2059</v>
      </c>
      <c r="W20" s="846" t="s">
        <v>2060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2061</v>
      </c>
      <c r="U21" s="846"/>
      <c r="V21" s="846"/>
      <c r="W21" s="846"/>
      <c r="X21" s="843"/>
      <c r="Y21" s="1000"/>
      <c r="Z21" s="846" t="s">
        <v>2062</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310</v>
      </c>
      <c r="R22" s="957"/>
      <c r="S22" s="957"/>
      <c r="T22" s="964"/>
      <c r="U22" s="846"/>
      <c r="V22" s="846" t="s">
        <v>2063</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313</v>
      </c>
      <c r="R23" s="957"/>
      <c r="S23" s="957"/>
      <c r="T23" s="964"/>
      <c r="U23" s="846"/>
      <c r="V23" s="846" t="s">
        <v>2064</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729</v>
      </c>
      <c r="R24" s="957"/>
      <c r="S24" s="957"/>
      <c r="T24" s="964"/>
      <c r="U24" s="846"/>
      <c r="V24" s="846" t="s">
        <v>2065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736</v>
      </c>
      <c r="R25" s="957" t="s">
        <v>310</v>
      </c>
      <c r="S25" s="957"/>
      <c r="T25" s="964" t="s">
        <v>2066</v>
      </c>
      <c r="U25" s="846" t="s">
        <v>2066</v>
      </c>
      <c r="V25" s="846" t="s">
        <v>2066</v>
      </c>
      <c r="W25" s="846" t="s">
        <v>2066</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725</v>
      </c>
      <c r="P26" s="957" t="s">
        <v>719</v>
      </c>
      <c r="Q26" s="957" t="s">
        <v>2067</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2068</v>
      </c>
      <c r="V26" s="964" t="s">
        <v>2068</v>
      </c>
      <c r="W26" s="964" t="s">
        <v>2068</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727</v>
      </c>
      <c r="P27" s="957" t="s">
        <v>721</v>
      </c>
      <c r="Q27" s="957" t="s">
        <v>2069</v>
      </c>
      <c r="R27" s="957" t="s">
        <v>721</v>
      </c>
      <c r="S27" s="957"/>
      <c r="T27" s="964" t="s">
        <v>2070</v>
      </c>
      <c r="U27" s="964" t="s">
        <v>2070</v>
      </c>
      <c r="V27" s="964" t="s">
        <v>2070</v>
      </c>
      <c r="W27" s="964" t="s">
        <v>2070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729</v>
      </c>
      <c r="P28" s="957"/>
      <c r="Q28" s="957"/>
      <c r="R28" s="957"/>
      <c r="S28" s="957"/>
      <c r="T28" s="964" t="s">
        <v>2071</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736</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2072</v>
      </c>
      <c r="V29" s="846"/>
      <c r="W29" s="846" t="s">
        <v>2072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738</v>
      </c>
      <c r="P30" s="957" t="s">
        <v>729</v>
      </c>
      <c r="Q30" s="957" t="s">
        <v>738</v>
      </c>
      <c r="R30" s="957" t="s">
        <v>729</v>
      </c>
      <c r="S30" s="957"/>
      <c r="T30" s="964" t="s">
        <v>2073</v>
      </c>
      <c r="U30" s="846" t="s">
        <v>2073</v>
      </c>
      <c r="V30" s="846" t="s">
        <v>2073</v>
      </c>
      <c r="W30" s="846" t="s">
        <v>2073</v>
      </c>
      <c r="X30" s="843"/>
      <c r="Y30" s="1000"/>
      <c r="Z30" s="846"/>
      <c r="AA30" s="849" t="s">
        <v>2074</v>
      </c>
      <c r="AB30" s="849" t="s">
        <v>2074</v>
      </c>
      <c r="AC30" s="849" t="s">
        <v>2074</v>
      </c>
      <c r="AD30" s="846"/>
    </row>
    <row customHeight="1" ht="18">
      <c r="A31" s="845"/>
      <c r="B31" s="899">
        <v>14</v>
      </c>
      <c r="C31" s="843" t="s">
        <v>2075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2076</v>
      </c>
      <c r="P31" s="957" t="s">
        <v>732</v>
      </c>
      <c r="Q31" s="957" t="s">
        <v>2076</v>
      </c>
      <c r="R31" s="957" t="s">
        <v>732</v>
      </c>
      <c r="S31" s="957"/>
      <c r="T31" s="965" t="s">
        <v>2077</v>
      </c>
      <c r="U31" s="846" t="s">
        <v>2077</v>
      </c>
      <c r="V31" s="846" t="s">
        <v>2077</v>
      </c>
      <c r="W31" s="846" t="s">
        <v>2077</v>
      </c>
      <c r="X31" s="843"/>
      <c r="Y31" s="1000"/>
      <c r="Z31" s="846"/>
      <c r="AA31" s="849"/>
      <c r="AB31" s="849"/>
      <c r="AC31" s="849"/>
      <c r="AD31" s="846"/>
    </row>
    <row customHeight="1" ht="36">
      <c r="A32" s="845"/>
      <c r="B32" s="899">
        <v>15</v>
      </c>
      <c r="C32" s="843" t="s">
        <v>2078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2079</v>
      </c>
      <c r="P32" s="957" t="s">
        <v>734</v>
      </c>
      <c r="Q32" s="957" t="s">
        <v>2079</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2080</v>
      </c>
      <c r="V32" s="846" t="s">
        <v>2080</v>
      </c>
      <c r="W32" s="846" t="s">
        <v>2080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2081</v>
      </c>
      <c r="V33" s="846" t="s">
        <v>2081</v>
      </c>
      <c r="W33" s="846" t="s">
        <v>2082</v>
      </c>
      <c r="X33" s="843"/>
      <c r="Y33" s="1000"/>
      <c r="Z33" s="846"/>
      <c r="AA33" s="849" t="s">
        <v>2083</v>
      </c>
      <c r="AB33" s="849" t="s">
        <v>2083</v>
      </c>
      <c r="AC33" s="849" t="s">
        <v>2083</v>
      </c>
      <c r="AD33" s="846"/>
    </row>
    <row customHeight="1" ht="27">
      <c r="A34" s="845"/>
      <c r="B34" s="899">
        <v>17</v>
      </c>
      <c r="C34" s="843" t="s">
        <v>2084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2085</v>
      </c>
      <c r="P34" s="957" t="s">
        <v>2067</v>
      </c>
      <c r="Q34" s="957" t="s">
        <v>2085</v>
      </c>
      <c r="R34" s="957" t="s">
        <v>2067</v>
      </c>
      <c r="S34" s="957"/>
      <c r="T34" s="966" t="s">
        <v>2086</v>
      </c>
      <c r="U34" s="846" t="s">
        <v>2086</v>
      </c>
      <c r="V34" s="846" t="s">
        <v>2086</v>
      </c>
      <c r="W34" s="846" t="s">
        <v>2087</v>
      </c>
      <c r="X34" s="843"/>
      <c r="Y34" s="1000"/>
      <c r="Z34" s="846"/>
      <c r="AA34" s="849"/>
      <c r="AB34" s="846"/>
      <c r="AC34" s="846"/>
      <c r="AD34" s="846"/>
    </row>
    <row customHeight="1" ht="45">
      <c r="A35" s="845"/>
      <c r="B35" s="899">
        <v>18</v>
      </c>
      <c r="C35" s="843" t="s">
        <v>2088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2089</v>
      </c>
      <c r="P35" s="957" t="s">
        <v>2069</v>
      </c>
      <c r="Q35" s="957" t="s">
        <v>2089</v>
      </c>
      <c r="R35" s="957" t="s">
        <v>2069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2090</v>
      </c>
      <c r="V35" s="846" t="s">
        <v>2090</v>
      </c>
      <c r="W35" s="846" t="s">
        <v>2090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2091</v>
      </c>
      <c r="U36" s="846" t="s">
        <v>2091</v>
      </c>
      <c r="V36" s="846" t="s">
        <v>2091</v>
      </c>
      <c r="W36" s="846" t="s">
        <v>2091</v>
      </c>
      <c r="X36" s="843"/>
      <c r="Y36" s="1000"/>
      <c r="Z36" s="846"/>
      <c r="AA36" s="849"/>
      <c r="AB36" s="846"/>
      <c r="AC36" s="846"/>
      <c r="AD36" s="846"/>
    </row>
    <row customHeight="1" ht="18">
      <c r="A37" s="845"/>
      <c r="B37" s="899">
        <v>20</v>
      </c>
      <c r="C37" s="843" t="s">
        <v>2092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2093</v>
      </c>
      <c r="P37" s="957" t="s">
        <v>2076</v>
      </c>
      <c r="Q37" s="957" t="s">
        <v>2093</v>
      </c>
      <c r="R37" s="957" t="s">
        <v>2076</v>
      </c>
      <c r="S37" s="957"/>
      <c r="T37" s="964" t="s">
        <v>2094</v>
      </c>
      <c r="U37" s="846" t="s">
        <v>2094</v>
      </c>
      <c r="V37" s="846" t="s">
        <v>2094</v>
      </c>
      <c r="W37" s="846" t="s">
        <v>2094</v>
      </c>
      <c r="X37" s="843"/>
      <c r="Y37" s="1000"/>
      <c r="Z37" s="846"/>
      <c r="AA37" s="849"/>
      <c r="AB37" s="846"/>
      <c r="AC37" s="846"/>
      <c r="AD37" s="846"/>
    </row>
    <row customHeight="1" ht="18">
      <c r="A38" s="845"/>
      <c r="B38" s="899">
        <v>21</v>
      </c>
      <c r="C38" s="843" t="s">
        <v>2095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2096</v>
      </c>
      <c r="P38" s="957" t="s">
        <v>2079</v>
      </c>
      <c r="Q38" s="957" t="s">
        <v>2096</v>
      </c>
      <c r="R38" s="957" t="s">
        <v>2079</v>
      </c>
      <c r="S38" s="957"/>
      <c r="T38" s="964" t="s">
        <v>2097</v>
      </c>
      <c r="U38" s="846" t="s">
        <v>2097</v>
      </c>
      <c r="V38" s="846" t="s">
        <v>2097</v>
      </c>
      <c r="W38" s="846" t="s">
        <v>2097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746</v>
      </c>
      <c r="P39" s="957" t="s">
        <v>740</v>
      </c>
      <c r="Q39" s="957" t="s">
        <v>746</v>
      </c>
      <c r="R39" s="957" t="s">
        <v>740</v>
      </c>
      <c r="S39" s="957"/>
      <c r="T39" s="964" t="s">
        <v>2098</v>
      </c>
      <c r="U39" s="846" t="s">
        <v>2099</v>
      </c>
      <c r="V39" s="846" t="s">
        <v>2100</v>
      </c>
      <c r="W39" s="846" t="s">
        <v>2101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2102</v>
      </c>
      <c r="P40" s="957" t="s">
        <v>742</v>
      </c>
      <c r="Q40" s="957" t="s">
        <v>2102</v>
      </c>
      <c r="R40" s="957" t="s">
        <v>742</v>
      </c>
      <c r="S40" s="957"/>
      <c r="T40" s="843" t="s">
        <v>2103</v>
      </c>
      <c r="U40" s="843" t="s">
        <v>2103</v>
      </c>
      <c r="V40" s="843" t="s">
        <v>2103</v>
      </c>
      <c r="W40" s="843" t="s">
        <v>2103</v>
      </c>
      <c r="X40" s="843"/>
      <c r="Y40" s="1000"/>
      <c r="Z40" s="846" t="s">
        <v>2104</v>
      </c>
      <c r="AA40" s="849" t="s">
        <v>2104</v>
      </c>
      <c r="AB40" s="849" t="s">
        <v>2104</v>
      </c>
      <c r="AC40" s="849" t="s">
        <v>2104</v>
      </c>
      <c r="AD40" s="846"/>
    </row>
    <row customHeight="1" ht="27">
      <c r="A41" s="845"/>
      <c r="B41" s="899">
        <v>24</v>
      </c>
      <c r="C41" s="843" t="s">
        <v>2105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2106</v>
      </c>
      <c r="P41" s="957" t="s">
        <v>2093</v>
      </c>
      <c r="Q41" s="957" t="s">
        <v>2106</v>
      </c>
      <c r="R41" s="957" t="s">
        <v>2093</v>
      </c>
      <c r="S41" s="957"/>
      <c r="T41" s="843" t="s">
        <v>2107</v>
      </c>
      <c r="U41" s="843" t="s">
        <v>2107</v>
      </c>
      <c r="V41" s="843" t="s">
        <v>2107</v>
      </c>
      <c r="W41" s="843" t="s">
        <v>2107</v>
      </c>
      <c r="X41" s="843"/>
      <c r="Y41" s="1000"/>
      <c r="Z41" s="846" t="s">
        <v>2108</v>
      </c>
      <c r="AA41" s="846" t="s">
        <v>2108</v>
      </c>
      <c r="AB41" s="846" t="s">
        <v>2108</v>
      </c>
      <c r="AC41" s="846" t="s">
        <v>2108</v>
      </c>
      <c r="AD41" s="846"/>
    </row>
    <row customHeight="1" ht="27">
      <c r="A42" s="845"/>
      <c r="B42" s="899">
        <v>25</v>
      </c>
      <c r="C42" s="843" t="s">
        <v>2109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2110</v>
      </c>
      <c r="P42" s="957" t="s">
        <v>2096</v>
      </c>
      <c r="Q42" s="957" t="s">
        <v>2110</v>
      </c>
      <c r="R42" s="957" t="s">
        <v>2096</v>
      </c>
      <c r="S42" s="957"/>
      <c r="T42" s="843" t="s">
        <v>2111</v>
      </c>
      <c r="U42" s="843" t="s">
        <v>2111</v>
      </c>
      <c r="V42" s="843" t="s">
        <v>2111</v>
      </c>
      <c r="W42" s="843" t="s">
        <v>2111</v>
      </c>
      <c r="X42" s="843"/>
      <c r="Y42" s="1000"/>
      <c r="Z42" s="846" t="s">
        <v>2112</v>
      </c>
      <c r="AA42" s="846" t="s">
        <v>2112</v>
      </c>
      <c r="AB42" s="846" t="s">
        <v>2112</v>
      </c>
      <c r="AC42" s="846" t="s">
        <v>2112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2113</v>
      </c>
      <c r="P43" s="957" t="s">
        <v>746</v>
      </c>
      <c r="Q43" s="957" t="s">
        <v>2113</v>
      </c>
      <c r="R43" s="957" t="s">
        <v>746</v>
      </c>
      <c r="S43" s="957"/>
      <c r="T43" s="843" t="s">
        <v>2114</v>
      </c>
      <c r="U43" s="843" t="s">
        <v>2114</v>
      </c>
      <c r="V43" s="843" t="s">
        <v>2114</v>
      </c>
      <c r="W43" s="843" t="s">
        <v>2114</v>
      </c>
      <c r="X43" s="843"/>
      <c r="Y43" s="1000"/>
      <c r="Z43" s="846" t="s">
        <v>2115</v>
      </c>
      <c r="AA43" s="846" t="s">
        <v>2115</v>
      </c>
      <c r="AB43" s="846" t="s">
        <v>2115</v>
      </c>
      <c r="AC43" s="846" t="s">
        <v>2115</v>
      </c>
      <c r="AD43" s="846"/>
    </row>
    <row customHeight="1" ht="27">
      <c r="A44" s="845"/>
      <c r="B44" s="899">
        <v>27</v>
      </c>
      <c r="C44" s="843" t="s">
        <v>2116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2117</v>
      </c>
      <c r="P44" s="957" t="s">
        <v>2118</v>
      </c>
      <c r="Q44" s="957" t="s">
        <v>2117</v>
      </c>
      <c r="R44" s="957" t="s">
        <v>2118</v>
      </c>
      <c r="S44" s="957"/>
      <c r="T44" s="843" t="s">
        <v>2107</v>
      </c>
      <c r="U44" s="843" t="s">
        <v>2107</v>
      </c>
      <c r="V44" s="843" t="s">
        <v>2107</v>
      </c>
      <c r="W44" s="843" t="s">
        <v>2107</v>
      </c>
      <c r="X44" s="843"/>
      <c r="Y44" s="1000"/>
      <c r="Z44" s="846" t="s">
        <v>2119</v>
      </c>
      <c r="AA44" s="846" t="s">
        <v>2119</v>
      </c>
      <c r="AB44" s="846" t="s">
        <v>2119</v>
      </c>
      <c r="AC44" s="846" t="s">
        <v>2119</v>
      </c>
      <c r="AD44" s="846"/>
    </row>
    <row customHeight="1" ht="27">
      <c r="A45" s="845"/>
      <c r="B45" s="899">
        <v>28</v>
      </c>
      <c r="C45" s="843" t="s">
        <v>2120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2121</v>
      </c>
      <c r="P45" s="957" t="s">
        <v>2122</v>
      </c>
      <c r="Q45" s="957" t="s">
        <v>2121</v>
      </c>
      <c r="R45" s="957" t="s">
        <v>2122</v>
      </c>
      <c r="S45" s="957"/>
      <c r="T45" s="843" t="s">
        <v>2111</v>
      </c>
      <c r="U45" s="843" t="s">
        <v>2111</v>
      </c>
      <c r="V45" s="843" t="s">
        <v>2111</v>
      </c>
      <c r="W45" s="843" t="s">
        <v>2111</v>
      </c>
      <c r="X45" s="843"/>
      <c r="Y45" s="1000"/>
      <c r="Z45" s="846" t="s">
        <v>2123</v>
      </c>
      <c r="AA45" s="846" t="s">
        <v>2123</v>
      </c>
      <c r="AB45" s="846" t="s">
        <v>2123</v>
      </c>
      <c r="AC45" s="846" t="s">
        <v>2123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2124</v>
      </c>
      <c r="P46" s="957" t="s">
        <v>2102</v>
      </c>
      <c r="Q46" s="957" t="s">
        <v>2124</v>
      </c>
      <c r="R46" s="957" t="s">
        <v>2102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2125</v>
      </c>
      <c r="V46" s="843" t="s">
        <v>2125</v>
      </c>
      <c r="W46" s="843" t="s">
        <v>2125</v>
      </c>
      <c r="X46" s="843"/>
      <c r="Y46" s="1000"/>
      <c r="Z46" s="846" t="s">
        <v>2126</v>
      </c>
      <c r="AA46" s="846" t="s">
        <v>2127</v>
      </c>
      <c r="AB46" s="846" t="s">
        <v>2127</v>
      </c>
      <c r="AC46" s="846" t="s">
        <v>2127</v>
      </c>
      <c r="AD46" s="846"/>
    </row>
    <row customHeight="1" ht="54">
      <c r="A47" s="845"/>
      <c r="B47" s="899">
        <v>30</v>
      </c>
      <c r="C47" s="843" t="s">
        <v>2128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2129</v>
      </c>
      <c r="P47" s="957" t="s">
        <v>2106</v>
      </c>
      <c r="Q47" s="957" t="s">
        <v>2129</v>
      </c>
      <c r="R47" s="957" t="s">
        <v>2106</v>
      </c>
      <c r="S47" s="957"/>
      <c r="T47" s="843" t="s">
        <v>2130</v>
      </c>
      <c r="U47" s="843" t="s">
        <v>2130</v>
      </c>
      <c r="V47" s="843" t="s">
        <v>2130</v>
      </c>
      <c r="W47" s="843" t="s">
        <v>2130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2113</v>
      </c>
      <c r="Q48" s="957" t="s">
        <v>2131</v>
      </c>
      <c r="R48" s="957" t="s">
        <v>2113</v>
      </c>
      <c r="S48" s="957"/>
      <c r="T48" s="843"/>
      <c r="U48" s="843" t="s">
        <v>2132</v>
      </c>
      <c r="V48" s="843" t="s">
        <v>2133</v>
      </c>
      <c r="W48" s="843" t="s">
        <v>2133</v>
      </c>
      <c r="X48" s="843"/>
      <c r="Y48" s="1000"/>
      <c r="Z48" s="846"/>
      <c r="AA48" s="849" t="s">
        <v>2127</v>
      </c>
      <c r="AB48" s="849" t="s">
        <v>2127</v>
      </c>
      <c r="AC48" s="849" t="s">
        <v>2127</v>
      </c>
      <c r="AD48" s="846"/>
    </row>
    <row customHeight="1" ht="54">
      <c r="A49" s="845"/>
      <c r="B49" s="899">
        <v>32</v>
      </c>
      <c r="C49" s="843" t="s">
        <v>2134</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2117</v>
      </c>
      <c r="Q49" s="957" t="s">
        <v>2135</v>
      </c>
      <c r="R49" s="957" t="s">
        <v>2117</v>
      </c>
      <c r="S49" s="957"/>
      <c r="T49" s="843"/>
      <c r="U49" s="843" t="s">
        <v>2130</v>
      </c>
      <c r="V49" s="843" t="s">
        <v>2130</v>
      </c>
      <c r="W49" s="843" t="s">
        <v>2130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2131</v>
      </c>
      <c r="P50" s="957" t="s">
        <v>2124</v>
      </c>
      <c r="Q50" s="957" t="s">
        <v>2136</v>
      </c>
      <c r="R50" s="957" t="s">
        <v>2124</v>
      </c>
      <c r="S50" s="957"/>
      <c r="T50" s="843" t="s">
        <v>2137</v>
      </c>
      <c r="U50" s="843" t="s">
        <v>2138</v>
      </c>
      <c r="V50" s="843" t="s">
        <v>2139</v>
      </c>
      <c r="W50" s="843" t="s">
        <v>2140</v>
      </c>
      <c r="X50" s="843"/>
      <c r="Y50" s="1000"/>
      <c r="Z50" s="846" t="s">
        <v>2141</v>
      </c>
      <c r="AA50" s="849" t="s">
        <v>2142</v>
      </c>
      <c r="AB50" s="849" t="s">
        <v>2142</v>
      </c>
      <c r="AC50" s="849" t="s">
        <v>2142</v>
      </c>
      <c r="AD50" s="846"/>
    </row>
    <row customHeight="1" ht="27">
      <c r="A51" s="845"/>
      <c r="B51" s="899">
        <v>34</v>
      </c>
      <c r="C51" s="843" t="s">
        <v>2143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2144</v>
      </c>
      <c r="U51" s="843"/>
      <c r="V51" s="843"/>
      <c r="W51" s="843"/>
      <c r="X51" s="843"/>
      <c r="Y51" s="1000"/>
      <c r="Z51" s="846"/>
      <c r="AA51" s="849"/>
      <c r="AB51" s="849"/>
      <c r="AC51" s="849"/>
      <c r="AD51" s="846"/>
    </row>
    <row customHeight="1" ht="36">
      <c r="A52" s="845"/>
      <c r="B52" s="899">
        <v>35</v>
      </c>
      <c r="C52" s="843" t="s">
        <v>2037</v>
      </c>
      <c r="D52" s="967" t="s">
        <v>2037</v>
      </c>
      <c r="E52" s="843" t="s">
        <v>2037</v>
      </c>
      <c r="F52" s="843" t="s">
        <v>2037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2145</v>
      </c>
      <c r="U52" s="843" t="s">
        <v>2146</v>
      </c>
      <c r="V52" s="843" t="s">
        <v>2147</v>
      </c>
      <c r="W52" s="843" t="s">
        <v>2148</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327</v>
      </c>
      <c r="Q53" s="957" t="s">
        <v>327</v>
      </c>
      <c r="R53" s="957" t="s">
        <v>327</v>
      </c>
      <c r="S53" s="957"/>
      <c r="T53" s="843" t="s">
        <v>2149</v>
      </c>
      <c r="U53" s="843" t="s">
        <v>2149</v>
      </c>
      <c r="V53" s="843" t="s">
        <v>2149</v>
      </c>
      <c r="W53" s="843" t="s">
        <v>2149</v>
      </c>
      <c r="X53" s="843"/>
      <c r="Y53" s="1000"/>
      <c r="Z53" s="846"/>
      <c r="AA53" s="849"/>
      <c r="AB53" s="846"/>
      <c r="AC53" s="846"/>
      <c r="AD53" s="846"/>
    </row>
    <row customHeight="1" ht="18">
      <c r="A54" s="845"/>
      <c r="B54" s="899">
        <v>37</v>
      </c>
      <c r="C54" s="843" t="s">
        <v>2043</v>
      </c>
      <c r="D54" s="967" t="s">
        <v>2043</v>
      </c>
      <c r="E54" s="843" t="s">
        <v>2043</v>
      </c>
      <c r="F54" s="843" t="s">
        <v>2043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2150</v>
      </c>
      <c r="V55" s="843" t="s">
        <v>2150</v>
      </c>
      <c r="W55" s="843" t="s">
        <v>2150</v>
      </c>
      <c r="X55" s="843"/>
      <c r="Y55" s="1000"/>
      <c r="Z55" s="846" t="s">
        <v>2151</v>
      </c>
      <c r="AA55" s="846" t="s">
        <v>2151</v>
      </c>
      <c r="AB55" s="846" t="s">
        <v>2151</v>
      </c>
      <c r="AC55" s="846" t="s">
        <v>2151</v>
      </c>
      <c r="AD55" s="846"/>
    </row>
    <row customHeight="1" ht="27">
      <c r="A56" s="845"/>
      <c r="B56" s="899">
        <v>39</v>
      </c>
      <c r="C56" s="843" t="s">
        <v>1022</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2152</v>
      </c>
      <c r="V56" s="843" t="s">
        <v>2152</v>
      </c>
      <c r="W56" s="843" t="s">
        <v>2152</v>
      </c>
      <c r="X56" s="843"/>
      <c r="Y56" s="1000"/>
      <c r="Z56" s="846" t="s">
        <v>759</v>
      </c>
      <c r="AA56" s="846" t="s">
        <v>759</v>
      </c>
      <c r="AB56" s="846" t="s">
        <v>759</v>
      </c>
      <c r="AC56" s="846" t="s">
        <v>759</v>
      </c>
      <c r="AD56" s="846"/>
    </row>
    <row customHeight="1" ht="27">
      <c r="A57" s="845"/>
      <c r="B57" s="899">
        <v>40</v>
      </c>
      <c r="C57" s="843" t="s">
        <v>1024</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2153</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2154</v>
      </c>
      <c r="V57" s="843" t="s">
        <v>2154</v>
      </c>
      <c r="W57" s="843" t="s">
        <v>2154</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2155</v>
      </c>
      <c r="V58" s="843" t="s">
        <v>2155</v>
      </c>
      <c r="W58" s="843" t="s">
        <v>2155</v>
      </c>
      <c r="X58" s="843"/>
      <c r="Y58" s="1000"/>
      <c r="Z58" s="846"/>
      <c r="AA58" s="849"/>
      <c r="AB58" s="846"/>
      <c r="AC58" s="846"/>
      <c r="AD58" s="846"/>
    </row>
    <row customHeight="1" ht="36">
      <c r="A59" s="845"/>
      <c r="B59" s="899">
        <v>42</v>
      </c>
      <c r="C59" s="843">
        <v>3</v>
      </c>
      <c r="D59" s="967" t="s">
        <v>2143</v>
      </c>
      <c r="E59" s="843" t="s">
        <v>2143</v>
      </c>
      <c r="F59" s="843" t="s">
        <v>2143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111</v>
      </c>
      <c r="Q59" s="957" t="s">
        <v>111</v>
      </c>
      <c r="R59" s="957" t="s">
        <v>111</v>
      </c>
      <c r="S59" s="957"/>
      <c r="T59" s="843"/>
      <c r="U59" s="843" t="s">
        <v>2156</v>
      </c>
      <c r="V59" s="843" t="s">
        <v>2157</v>
      </c>
      <c r="W59" s="843" t="s">
        <v>2158</v>
      </c>
      <c r="X59" s="843"/>
      <c r="Y59" s="1000"/>
      <c r="Z59" s="846"/>
      <c r="AA59" s="849"/>
      <c r="AB59" s="846"/>
      <c r="AC59" s="846"/>
      <c r="AD59" s="846"/>
    </row>
    <row customHeight="1" ht="81">
      <c r="A60" s="845"/>
      <c r="B60" s="899">
        <v>43</v>
      </c>
      <c r="C60" s="843" t="s">
        <v>2159</v>
      </c>
      <c r="D60" s="967" t="s">
        <v>2159</v>
      </c>
      <c r="E60" s="843" t="s">
        <v>2159</v>
      </c>
      <c r="F60" s="843" t="s">
        <v>2159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629</v>
      </c>
      <c r="U60" s="843" t="s">
        <v>629</v>
      </c>
      <c r="V60" s="843" t="s">
        <v>629</v>
      </c>
      <c r="W60" s="843" t="s">
        <v>629</v>
      </c>
      <c r="X60" s="843"/>
      <c r="Y60" s="1000"/>
      <c r="Z60" s="846" t="s">
        <v>2160</v>
      </c>
      <c r="AA60" s="849" t="s">
        <v>2161</v>
      </c>
      <c r="AB60" s="846" t="s">
        <v>2162</v>
      </c>
      <c r="AC60" s="846" t="s">
        <v>2161</v>
      </c>
      <c r="AD60" s="846"/>
    </row>
    <row customHeight="1" ht="9">
      <c r="A61" s="845"/>
      <c r="B61" s="899">
        <v>44</v>
      </c>
      <c r="C61" s="843"/>
      <c r="D61" s="967" t="s">
        <v>2163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2164</v>
      </c>
      <c r="V61" s="843"/>
      <c r="W61" s="843"/>
      <c r="X61" s="843"/>
      <c r="Y61" s="1000"/>
      <c r="Z61" s="846"/>
      <c r="AA61" s="849"/>
      <c r="AB61" s="846"/>
      <c r="AC61" s="846"/>
      <c r="AD61" s="846"/>
    </row>
    <row customHeight="1" ht="9">
      <c r="A62" s="845"/>
      <c r="B62" s="899">
        <v>45</v>
      </c>
      <c r="C62" s="843"/>
      <c r="D62" s="967" t="s">
        <v>2165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2166</v>
      </c>
      <c r="V62" s="843"/>
      <c r="W62" s="843"/>
      <c r="X62" s="843"/>
      <c r="Y62" s="1000"/>
      <c r="Z62" s="846"/>
      <c r="AA62" s="849"/>
      <c r="AB62" s="846"/>
      <c r="AC62" s="846"/>
      <c r="AD62" s="846"/>
    </row>
    <row customHeight="1" ht="18">
      <c r="A63" s="845"/>
      <c r="B63" s="899">
        <v>46</v>
      </c>
      <c r="C63" s="843"/>
      <c r="D63" s="967" t="s">
        <v>2167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2168</v>
      </c>
      <c r="V63" s="843"/>
      <c r="W63" s="843"/>
      <c r="X63" s="843"/>
      <c r="Y63" s="1000"/>
      <c r="Z63" s="846"/>
      <c r="AA63" s="849"/>
      <c r="AB63" s="846"/>
      <c r="AC63" s="846"/>
      <c r="AD63" s="846"/>
    </row>
    <row customHeight="1" ht="18">
      <c r="A64" s="845"/>
      <c r="B64" s="899">
        <v>47</v>
      </c>
      <c r="C64" s="843"/>
      <c r="D64" s="967" t="s">
        <v>2169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2170</v>
      </c>
      <c r="V64" s="843"/>
      <c r="W64" s="843"/>
      <c r="X64" s="843"/>
      <c r="Y64" s="1000"/>
      <c r="Z64" s="846"/>
      <c r="AA64" s="849" t="s">
        <v>2171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2084</v>
      </c>
      <c r="Q65" s="957"/>
      <c r="R65" s="957"/>
      <c r="S65" s="957"/>
      <c r="T65" s="843"/>
      <c r="U65" s="843" t="s">
        <v>2172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2088</v>
      </c>
      <c r="Q66" s="957"/>
      <c r="R66" s="957"/>
      <c r="S66" s="957"/>
      <c r="T66" s="843"/>
      <c r="U66" s="843" t="s">
        <v>2173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2174</v>
      </c>
      <c r="Q67" s="957"/>
      <c r="R67" s="957"/>
      <c r="S67" s="957"/>
      <c r="T67" s="843"/>
      <c r="U67" s="843" t="s">
        <v>2175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2176</v>
      </c>
      <c r="Q68" s="957"/>
      <c r="R68" s="957"/>
      <c r="S68" s="957"/>
      <c r="T68" s="843"/>
      <c r="U68" s="843" t="s">
        <v>2177</v>
      </c>
      <c r="V68" s="843"/>
      <c r="W68" s="843"/>
      <c r="X68" s="843"/>
      <c r="Y68" s="1000"/>
      <c r="Z68" s="846"/>
      <c r="AA68" s="849"/>
      <c r="AB68" s="846"/>
      <c r="AC68" s="846"/>
      <c r="AD68" s="846"/>
    </row>
    <row customHeight="1" ht="9">
      <c r="A69" s="845"/>
      <c r="B69" s="899">
        <v>52</v>
      </c>
      <c r="C69" s="843"/>
      <c r="D69" s="967" t="s">
        <v>2178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2179</v>
      </c>
      <c r="V69" s="843"/>
      <c r="W69" s="843"/>
      <c r="X69" s="843"/>
      <c r="Y69" s="1000"/>
      <c r="Z69" s="846"/>
      <c r="AA69" s="849"/>
      <c r="AB69" s="846"/>
      <c r="AC69" s="846"/>
      <c r="AD69" s="846"/>
    </row>
    <row customHeight="1" ht="27">
      <c r="A70" s="845"/>
      <c r="B70" s="899">
        <v>53</v>
      </c>
      <c r="C70" s="843"/>
      <c r="D70" s="967"/>
      <c r="E70" s="843" t="s">
        <v>2163</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2180</v>
      </c>
      <c r="W70" s="843"/>
      <c r="X70" s="843"/>
      <c r="Y70" s="1000"/>
      <c r="Z70" s="846"/>
      <c r="AA70" s="849"/>
      <c r="AB70" s="846"/>
      <c r="AC70" s="846"/>
      <c r="AD70" s="846"/>
    </row>
    <row customHeight="1" ht="36">
      <c r="A71" s="845"/>
      <c r="B71" s="899">
        <v>54</v>
      </c>
      <c r="C71" s="843"/>
      <c r="D71" s="967"/>
      <c r="E71" s="843" t="s">
        <v>2165</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112</v>
      </c>
      <c r="R71" s="957"/>
      <c r="S71" s="957"/>
      <c r="T71" s="843"/>
      <c r="U71" s="843"/>
      <c r="V71" s="843" t="s">
        <v>2181</v>
      </c>
      <c r="W71" s="843"/>
      <c r="X71" s="843"/>
      <c r="Y71" s="1000"/>
      <c r="Z71" s="846"/>
      <c r="AA71" s="849"/>
      <c r="AB71" s="846"/>
      <c r="AC71" s="846"/>
      <c r="AD71" s="846"/>
    </row>
    <row customHeight="1" ht="27">
      <c r="A72" s="845"/>
      <c r="B72" s="899">
        <v>55</v>
      </c>
      <c r="C72" s="843"/>
      <c r="D72" s="967"/>
      <c r="E72" s="843" t="s">
        <v>2167</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2182</v>
      </c>
      <c r="W72" s="843"/>
      <c r="X72" s="843"/>
      <c r="Y72" s="1000"/>
      <c r="Z72" s="846"/>
      <c r="AA72" s="849"/>
      <c r="AB72" s="846"/>
      <c r="AC72" s="846"/>
      <c r="AD72" s="846"/>
    </row>
    <row customHeight="1" ht="36">
      <c r="A73" s="845"/>
      <c r="B73" s="899">
        <v>56</v>
      </c>
      <c r="C73" s="843"/>
      <c r="D73" s="967"/>
      <c r="E73" s="843" t="s">
        <v>2169</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2183</v>
      </c>
      <c r="W73" s="843"/>
      <c r="X73" s="843"/>
      <c r="Y73" s="1000"/>
      <c r="Z73" s="846"/>
      <c r="AA73" s="849"/>
      <c r="AB73" s="846"/>
      <c r="AC73" s="846"/>
      <c r="AD73" s="846"/>
    </row>
    <row customHeight="1" ht="18">
      <c r="A74" s="845"/>
      <c r="B74" s="899">
        <v>57</v>
      </c>
      <c r="C74" s="843"/>
      <c r="D74" s="967"/>
      <c r="E74" s="843" t="s">
        <v>2178</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2184</v>
      </c>
      <c r="W74" s="843"/>
      <c r="X74" s="843"/>
      <c r="Y74" s="1000"/>
      <c r="Z74" s="846"/>
      <c r="AA74" s="849"/>
      <c r="AB74" s="846"/>
      <c r="AC74" s="846"/>
      <c r="AD74" s="846"/>
    </row>
    <row customHeight="1" ht="18">
      <c r="A75" s="845"/>
      <c r="B75" s="899">
        <v>58</v>
      </c>
      <c r="C75" s="843"/>
      <c r="D75" s="967"/>
      <c r="E75" s="843"/>
      <c r="F75" s="843" t="s">
        <v>2163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2185</v>
      </c>
      <c r="X75" s="843"/>
      <c r="Y75" s="1000"/>
      <c r="Z75" s="846"/>
      <c r="AA75" s="849"/>
      <c r="AB75" s="846"/>
      <c r="AC75" s="846"/>
      <c r="AD75" s="846"/>
    </row>
    <row customHeight="1" ht="36">
      <c r="A76" s="845"/>
      <c r="B76" s="899">
        <v>59</v>
      </c>
      <c r="C76" s="843"/>
      <c r="D76" s="967"/>
      <c r="E76" s="843"/>
      <c r="F76" s="843" t="s">
        <v>2165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2186</v>
      </c>
      <c r="X76" s="843"/>
      <c r="Y76" s="1000"/>
      <c r="Z76" s="846"/>
      <c r="AA76" s="849"/>
      <c r="AB76" s="846"/>
      <c r="AC76" s="846"/>
      <c r="AD76" s="846"/>
    </row>
    <row customHeight="1" ht="18">
      <c r="A77" s="845"/>
      <c r="B77" s="899">
        <v>60</v>
      </c>
      <c r="C77" s="843"/>
      <c r="D77" s="967"/>
      <c r="E77" s="843"/>
      <c r="F77" s="843" t="s">
        <v>2167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2187</v>
      </c>
      <c r="X77" s="843"/>
      <c r="Y77" s="1000"/>
      <c r="Z77" s="846"/>
      <c r="AA77" s="849"/>
      <c r="AB77" s="846"/>
      <c r="AC77" s="846"/>
      <c r="AD77" s="846"/>
    </row>
    <row customHeight="1" ht="72">
      <c r="A78" s="845"/>
      <c r="B78" s="899">
        <v>61</v>
      </c>
      <c r="C78" s="843" t="s">
        <v>2163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634</v>
      </c>
      <c r="U78" s="843"/>
      <c r="V78" s="843"/>
      <c r="W78" s="843"/>
      <c r="X78" s="843"/>
      <c r="Y78" s="1000"/>
      <c r="Z78" s="846" t="s">
        <v>2188</v>
      </c>
      <c r="AA78" s="849"/>
      <c r="AB78" s="846"/>
      <c r="AC78" s="846"/>
      <c r="AD78" s="846"/>
    </row>
    <row customHeight="1" ht="36">
      <c r="A79" s="845"/>
      <c r="B79" s="899">
        <v>62</v>
      </c>
      <c r="C79" s="843" t="s">
        <v>2165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2189</v>
      </c>
      <c r="U79" s="843"/>
      <c r="V79" s="843"/>
      <c r="W79" s="843"/>
      <c r="X79" s="843"/>
      <c r="Y79" s="1000"/>
      <c r="Z79" s="846" t="s">
        <v>2190</v>
      </c>
      <c r="AA79" s="849"/>
      <c r="AB79" s="846"/>
      <c r="AC79" s="846"/>
      <c r="AD79" s="846"/>
    </row>
    <row customHeight="1" ht="45">
      <c r="A80" s="845"/>
      <c r="B80" s="899">
        <v>63</v>
      </c>
      <c r="C80" s="843" t="s">
        <v>2167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2191</v>
      </c>
      <c r="U80" s="843"/>
      <c r="V80" s="843"/>
      <c r="W80" s="843"/>
      <c r="X80" s="843"/>
      <c r="Y80" s="1000"/>
      <c r="Z80" s="846" t="s">
        <v>2192</v>
      </c>
      <c r="AA80" s="849"/>
      <c r="AB80" s="846"/>
      <c r="AC80" s="846"/>
      <c r="AD80" s="846"/>
    </row>
    <row customHeight="1" ht="36">
      <c r="A81" s="845"/>
      <c r="B81" s="899">
        <v>64</v>
      </c>
      <c r="C81" s="843" t="s">
        <v>2169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2075</v>
      </c>
      <c r="P81" s="957"/>
      <c r="Q81" s="957"/>
      <c r="R81" s="957"/>
      <c r="S81" s="957"/>
      <c r="T81" s="843" t="s">
        <v>2193</v>
      </c>
      <c r="U81" s="843"/>
      <c r="V81" s="843"/>
      <c r="W81" s="843"/>
      <c r="X81" s="843"/>
      <c r="Y81" s="1000"/>
      <c r="Z81" s="846" t="s">
        <v>2194</v>
      </c>
      <c r="AA81" s="849"/>
      <c r="AB81" s="846"/>
      <c r="AC81" s="846"/>
      <c r="AD81" s="846"/>
    </row>
    <row customHeight="1" ht="90">
      <c r="A82" s="845"/>
      <c r="B82" s="899">
        <v>65</v>
      </c>
      <c r="C82" s="843" t="s">
        <v>2178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2195</v>
      </c>
      <c r="U82" s="843"/>
      <c r="V82" s="843"/>
      <c r="W82" s="843"/>
      <c r="X82" s="843"/>
      <c r="Y82" s="1000"/>
      <c r="Z82" s="846" t="s">
        <v>2196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2084</v>
      </c>
      <c r="P83" s="957"/>
      <c r="Q83" s="957"/>
      <c r="R83" s="957"/>
      <c r="S83" s="957"/>
      <c r="T83" s="843" t="s">
        <v>2197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2198</v>
      </c>
      <c r="P84" s="957"/>
      <c r="Q84" s="957"/>
      <c r="R84" s="957"/>
      <c r="S84" s="957"/>
      <c r="T84" s="843" t="s">
        <v>2199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2088</v>
      </c>
      <c r="P85" s="957"/>
      <c r="Q85" s="957"/>
      <c r="R85" s="957"/>
      <c r="S85" s="957"/>
      <c r="T85" s="843" t="s">
        <v>2200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2201</v>
      </c>
      <c r="P86" s="957"/>
      <c r="Q86" s="957"/>
      <c r="R86" s="957"/>
      <c r="S86" s="957"/>
      <c r="T86" s="843" t="s">
        <v>2202</v>
      </c>
      <c r="U86" s="843"/>
      <c r="V86" s="843"/>
      <c r="W86" s="843"/>
      <c r="X86" s="843"/>
      <c r="Y86" s="1000"/>
      <c r="Z86" s="846"/>
      <c r="AA86" s="849"/>
      <c r="AB86" s="846"/>
      <c r="AC86" s="846"/>
      <c r="AD86" s="846"/>
    </row>
    <row customHeight="1" ht="36">
      <c r="A87" s="845"/>
      <c r="B87" s="899">
        <v>70</v>
      </c>
      <c r="C87" s="843" t="s">
        <v>2203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2204</v>
      </c>
      <c r="U87" s="843"/>
      <c r="V87" s="843"/>
      <c r="W87" s="843"/>
      <c r="X87" s="843"/>
      <c r="Y87" s="1000"/>
      <c r="Z87" s="846"/>
      <c r="AA87" s="849"/>
      <c r="AB87" s="846"/>
      <c r="AC87" s="846"/>
      <c r="AD87" s="846"/>
    </row>
    <row customHeight="1" ht="18">
      <c r="A88" s="845"/>
      <c r="B88" s="899">
        <v>71</v>
      </c>
      <c r="C88" s="843" t="s">
        <v>2205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666</v>
      </c>
      <c r="U88" s="843"/>
      <c r="V88" s="843"/>
      <c r="W88" s="843"/>
      <c r="X88" s="843"/>
      <c r="Y88" s="1000"/>
      <c r="Z88" s="846"/>
      <c r="AA88" s="849"/>
      <c r="AB88" s="846"/>
      <c r="AC88" s="846"/>
      <c r="AD88" s="846"/>
    </row>
    <row customHeight="1" ht="18">
      <c r="A89" s="845"/>
      <c r="B89" s="899">
        <v>72</v>
      </c>
      <c r="C89" s="843" t="s">
        <v>2206</v>
      </c>
      <c r="D89" s="967" t="s">
        <v>2203</v>
      </c>
      <c r="E89" s="843" t="s">
        <v>2203</v>
      </c>
      <c r="F89" s="843" t="s">
        <v>2169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674</v>
      </c>
      <c r="U89" s="843" t="s">
        <v>674</v>
      </c>
      <c r="V89" s="843" t="s">
        <v>674</v>
      </c>
      <c r="W89" s="843" t="s">
        <v>674</v>
      </c>
      <c r="X89" s="843"/>
      <c r="Y89" s="1000"/>
      <c r="Z89" s="846"/>
      <c r="AA89" s="849"/>
      <c r="AB89" s="846"/>
      <c r="AC89" s="846"/>
      <c r="AD89" s="846"/>
    </row>
    <row customHeight="1" ht="27">
      <c r="A90" s="845"/>
      <c r="B90" s="899">
        <v>73</v>
      </c>
      <c r="C90" s="843" t="s">
        <v>2207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2205</v>
      </c>
      <c r="E91" s="843" t="s">
        <v>2205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2208</v>
      </c>
      <c r="V91" s="843" t="s">
        <v>2208</v>
      </c>
      <c r="W91" s="843"/>
      <c r="X91" s="843"/>
      <c r="Y91" s="1000"/>
      <c r="Z91" s="846"/>
      <c r="AA91" s="849"/>
      <c r="AB91" s="846"/>
      <c r="AC91" s="846"/>
      <c r="AD91" s="846"/>
    </row>
    <row customHeight="1" ht="27">
      <c r="A92" s="845"/>
      <c r="B92" s="899">
        <v>75</v>
      </c>
      <c r="C92" s="843"/>
      <c r="D92" s="967" t="s">
        <v>2206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2209</v>
      </c>
      <c r="V92" s="843"/>
      <c r="W92" s="843"/>
      <c r="X92" s="843"/>
      <c r="Y92" s="1000"/>
      <c r="Z92" s="846"/>
      <c r="AA92" s="849" t="s">
        <v>2210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2116</v>
      </c>
      <c r="Q93" s="957"/>
      <c r="R93" s="957"/>
      <c r="S93" s="957"/>
      <c r="T93" s="843"/>
      <c r="U93" s="843" t="s">
        <v>2211</v>
      </c>
      <c r="V93" s="843"/>
      <c r="W93" s="843"/>
      <c r="X93" s="843"/>
      <c r="Y93" s="1000"/>
      <c r="Z93" s="846"/>
      <c r="AA93" s="849" t="s">
        <v>2212</v>
      </c>
      <c r="AB93" s="846"/>
      <c r="AC93" s="846"/>
      <c r="AD93" s="846"/>
    </row>
    <row customHeight="1" ht="45">
      <c r="A94" s="845"/>
      <c r="B94" s="899">
        <v>77</v>
      </c>
      <c r="C94" s="843"/>
      <c r="D94" s="967" t="s">
        <v>2207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98</v>
      </c>
      <c r="Q94" s="957"/>
      <c r="R94" s="957"/>
      <c r="S94" s="957"/>
      <c r="T94" s="843"/>
      <c r="U94" s="843" t="s">
        <v>2213</v>
      </c>
      <c r="V94" s="843"/>
      <c r="W94" s="843"/>
      <c r="X94" s="843"/>
      <c r="Y94" s="1000"/>
      <c r="Z94" s="846"/>
      <c r="AA94" s="849" t="s">
        <v>2214</v>
      </c>
      <c r="AB94" s="846"/>
      <c r="AC94" s="846"/>
      <c r="AD94" s="846"/>
    </row>
    <row customHeight="1" ht="99">
      <c r="A95" s="845"/>
      <c r="B95" s="899">
        <v>78</v>
      </c>
      <c r="C95" s="843" t="s">
        <v>2215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98</v>
      </c>
      <c r="P95" s="957"/>
      <c r="Q95" s="957"/>
      <c r="R95" s="957"/>
      <c r="S95" s="957"/>
      <c r="T95" s="843" t="s">
        <v>2216</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1476</v>
      </c>
      <c r="P96" s="957"/>
      <c r="Q96" s="957"/>
      <c r="R96" s="957"/>
      <c r="S96" s="957"/>
      <c r="T96" s="843" t="s">
        <v>2217</v>
      </c>
      <c r="U96" s="843"/>
      <c r="V96" s="843"/>
      <c r="W96" s="843"/>
      <c r="X96" s="843"/>
      <c r="Y96" s="1000"/>
      <c r="Z96" s="846" t="s">
        <v>2218</v>
      </c>
      <c r="AA96" s="849"/>
      <c r="AB96" s="846"/>
      <c r="AC96" s="846"/>
      <c r="AD96" s="846"/>
    </row>
    <row customHeight="1" ht="63">
      <c r="A97" s="845"/>
      <c r="B97" s="899">
        <v>80</v>
      </c>
      <c r="C97" s="843" t="s">
        <v>2219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1488</v>
      </c>
      <c r="P97" s="957"/>
      <c r="Q97" s="957"/>
      <c r="R97" s="957"/>
      <c r="S97" s="957"/>
      <c r="T97" s="843" t="s">
        <v>2220</v>
      </c>
      <c r="U97" s="843"/>
      <c r="V97" s="843"/>
      <c r="W97" s="843"/>
      <c r="X97" s="843"/>
      <c r="Y97" s="1000"/>
      <c r="Z97" s="846" t="s">
        <v>2221</v>
      </c>
      <c r="AA97" s="849"/>
      <c r="AB97" s="846"/>
      <c r="AC97" s="846"/>
      <c r="AD97" s="846"/>
    </row>
    <row customHeight="1" ht="63">
      <c r="A98" s="845"/>
      <c r="B98" s="899">
        <v>81</v>
      </c>
      <c r="C98" s="843" t="s">
        <v>2222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1502</v>
      </c>
      <c r="P98" s="957"/>
      <c r="Q98" s="957"/>
      <c r="R98" s="957"/>
      <c r="S98" s="957"/>
      <c r="T98" s="843" t="s">
        <v>2223</v>
      </c>
      <c r="U98" s="843"/>
      <c r="V98" s="843"/>
      <c r="W98" s="843"/>
      <c r="X98" s="843"/>
      <c r="Y98" s="1000"/>
      <c r="Z98" s="846" t="s">
        <v>2221</v>
      </c>
      <c r="AA98" s="849"/>
      <c r="AB98" s="846"/>
      <c r="AC98" s="846"/>
      <c r="AD98" s="846"/>
    </row>
    <row customHeight="1" ht="90">
      <c r="A99" s="845"/>
      <c r="B99" s="899">
        <v>82</v>
      </c>
      <c r="C99" s="843" t="s">
        <v>2224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1514</v>
      </c>
      <c r="P99" s="957"/>
      <c r="Q99" s="957"/>
      <c r="R99" s="957"/>
      <c r="S99" s="957"/>
      <c r="T99" s="843" t="s">
        <v>2225</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2226</v>
      </c>
      <c r="P100" s="957"/>
      <c r="Q100" s="957"/>
      <c r="R100" s="957"/>
      <c r="S100" s="957"/>
      <c r="T100" s="843" t="s">
        <v>2227</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2228</v>
      </c>
      <c r="P101" s="957"/>
      <c r="Q101" s="957"/>
      <c r="R101" s="957"/>
      <c r="S101" s="957"/>
      <c r="T101" s="843" t="s">
        <v>2229</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2230</v>
      </c>
      <c r="D148" s="843" t="s">
        <v>1570</v>
      </c>
      <c r="E148" s="843" t="s">
        <v>1670</v>
      </c>
      <c r="F148" s="843" t="s">
        <v>2231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2232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2233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651BF-01BD-4A5F-3B05-0.8A8EF19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2234</v>
      </c>
      <c r="M5" s="2603"/>
      <c r="N5" s="2603"/>
      <c r="O5" s="2603"/>
      <c r="P5" s="2603"/>
      <c r="Q5" s="2603"/>
      <c r="R5" s="2603"/>
      <c r="S5" s="2603"/>
      <c r="T5" s="2603"/>
      <c r="U5" s="2603"/>
      <c r="V5" s="1243"/>
      <c r="AD5" s="1155">
        <v>64</v>
      </c>
    </row>
    <row customHeight="1" ht="14.699999999999998">
      <c r="J6" s="376"/>
      <c r="K6" s="376"/>
      <c r="L6" s="2604" t="str">
        <f>IF(org=0,"Не определено",org)</f>
        <v>ИМУП «ПОСЖИЛКОМСЕРВИС»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46161</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834</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429</v>
      </c>
      <c r="N15" s="301"/>
      <c r="O15" s="2274" t="s">
        <v>2235</v>
      </c>
      <c r="P15" s="2275"/>
      <c r="Q15" s="2275"/>
      <c r="R15" s="2275"/>
      <c r="S15" s="2275"/>
      <c r="T15" s="2275"/>
      <c r="U15" s="2276"/>
      <c r="V15" s="2277" t="s">
        <v>431</v>
      </c>
      <c r="W15" s="2280" t="s">
        <v>1145</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2237</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266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2238</v>
      </c>
      <c r="N35" s="2285"/>
      <c r="O35" s="2285"/>
      <c r="P35" s="2285"/>
      <c r="Q35" s="2285"/>
      <c r="R35" s="2285"/>
      <c r="S35" s="2285"/>
      <c r="T35" s="2285"/>
      <c r="U35" s="2285"/>
      <c r="V35" s="2285"/>
      <c r="W35" s="2285"/>
      <c r="X35" s="2285"/>
      <c r="AD35" s="1155">
        <v>27</v>
      </c>
    </row>
    <row customHeight="1" ht="109.19999999999999">
      <c r="H36" s="537"/>
      <c r="I36" s="1303"/>
      <c r="M36" s="2285" t="s">
        <v>2239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FCD2F-70E2-EB6B-3E6B-0.3A1B5F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47652-3351-8ACE-D015-0.82D9CE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F6AA4-1C26-FD8D-FB1F-0.1ECA03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A180F-F34C-9C2C-4AA5-0.F3869D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C0B4E-09CC-8BDF-998C-0.BC3C8E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AFD5F-A766-F0E1-783D-0.B072F85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ИМУП «ПОСЖИЛКОМСЕРВИС»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307</v>
      </c>
      <c r="F11" s="1011" t="str">
        <f>IF(region_name="","",region_name)</f>
        <v>Ненецкий автономный округ</v>
      </c>
      <c r="G11" s="1012" t="s">
        <v>308</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2983013920</v>
      </c>
      <c r="G14" s="1012" t="s">
        <v>312</v>
      </c>
      <c r="H14" s="475"/>
      <c r="J14" s="455">
        <v>0</v>
      </c>
    </row>
    <row customHeight="1" ht="22.5" hidden="1">
      <c r="A15" s="457"/>
      <c r="B15" s="502"/>
      <c r="C15" s="457"/>
      <c r="D15" s="1009" t="s">
        <v>313</v>
      </c>
      <c r="E15" s="1010" t="s">
        <v>314</v>
      </c>
      <c r="F15" s="1011" t="str">
        <f>IF(kpp="","",kpp)</f>
        <v>298301001</v>
      </c>
      <c r="G15" s="1012" t="s">
        <v>315</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39707-206E-F40F-53BC-0.E948AB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7D4AD-ACDF-73E8-9644-0.4453FF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7551D-D41E-86A1-8612-0.7FB19A1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84B56-E1DB-C7F4-9BAA-0.7AD583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2240</v>
      </c>
      <c r="B1" s="2616" t="s">
        <v>2241</v>
      </c>
      <c r="C1" s="2617" t="s">
        <v>2242</v>
      </c>
      <c r="D1" s="2618"/>
      <c r="E1" s="836" t="s">
        <v>2243</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2007</v>
      </c>
      <c r="D5" s="2625" t="s">
        <v>2244</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7C625-3CFF-308C-20F6-0.1D806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3B97F-F582-3011-37B9-0.5A0B94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BDDE-8CAB-B629-E4BB-0.EBE99DBA}"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2245</v>
      </c>
      <c r="B1" s="68" t="s">
        <v>2246</v>
      </c>
      <c r="C1" s="68" t="s">
        <v>2247</v>
      </c>
      <c r="D1" s="68" t="s">
        <v>2248</v>
      </c>
      <c r="E1" s="68" t="s">
        <v>2249</v>
      </c>
      <c r="F1" s="68" t="s">
        <v>2250</v>
      </c>
      <c r="G1" s="68" t="s">
        <v>2251</v>
      </c>
      <c r="H1" s="68" t="s">
        <v>2252</v>
      </c>
      <c r="I1" s="68" t="s">
        <v>2253</v>
      </c>
    </row>
    <row customHeight="1" ht="11.25">
      <c r="A2" s="1850" t="s">
        <v>2254</v>
      </c>
      <c r="B2" s="1850" t="s">
        <v>16</v>
      </c>
      <c r="C2" s="1850" t="s">
        <v>2255</v>
      </c>
      <c r="D2" s="1850" t="s">
        <v>2256</v>
      </c>
      <c r="E2" s="1850" t="s">
        <v>2257</v>
      </c>
      <c r="F2" s="1850" t="s">
        <v>2258</v>
      </c>
      <c r="G2" s="1850" t="s">
        <v>28</v>
      </c>
      <c r="H2" s="1850" t="s">
        <v>28</v>
      </c>
      <c r="I2" s="1850" t="s">
        <v>808</v>
      </c>
    </row>
    <row customHeight="1" ht="11.25">
      <c r="A3" s="1850" t="s">
        <v>2254</v>
      </c>
      <c r="B3" s="1850" t="s">
        <v>16</v>
      </c>
      <c r="C3" s="1850" t="s">
        <v>2259</v>
      </c>
      <c r="D3" s="1850" t="s">
        <v>2260</v>
      </c>
      <c r="E3" s="1850" t="s">
        <v>2261</v>
      </c>
      <c r="F3" s="1850" t="s">
        <v>51</v>
      </c>
      <c r="G3" s="1850" t="s">
        <v>28</v>
      </c>
      <c r="H3" s="1850" t="s">
        <v>28</v>
      </c>
      <c r="I3" s="1850" t="s">
        <v>808</v>
      </c>
    </row>
    <row customHeight="1" ht="11.25">
      <c r="A4" s="1850" t="s">
        <v>2254</v>
      </c>
      <c r="B4" s="1850" t="s">
        <v>16</v>
      </c>
      <c r="C4" s="1850" t="s">
        <v>2262</v>
      </c>
      <c r="D4" s="1850" t="s">
        <v>2263</v>
      </c>
      <c r="E4" s="1850" t="s">
        <v>2264</v>
      </c>
      <c r="F4" s="1850" t="s">
        <v>51</v>
      </c>
      <c r="G4" s="1850" t="s">
        <v>28</v>
      </c>
      <c r="H4" s="1850" t="s">
        <v>28</v>
      </c>
      <c r="I4" s="1850" t="s">
        <v>808</v>
      </c>
    </row>
    <row customHeight="1" ht="11.25">
      <c r="A5" s="1850" t="s">
        <v>2254</v>
      </c>
      <c r="B5" s="1850" t="s">
        <v>16</v>
      </c>
      <c r="C5" s="1850" t="s">
        <v>13</v>
      </c>
      <c r="D5" s="1850" t="s">
        <v>46</v>
      </c>
      <c r="E5" s="1850" t="s">
        <v>49</v>
      </c>
      <c r="F5" s="1850" t="s">
        <v>51</v>
      </c>
      <c r="G5" s="1850" t="s">
        <v>28</v>
      </c>
      <c r="H5" s="1850" t="s">
        <v>28</v>
      </c>
      <c r="I5" s="1850" t="s">
        <v>808</v>
      </c>
    </row>
    <row customHeight="1" ht="11.25">
      <c r="A6" s="1850" t="s">
        <v>2254</v>
      </c>
      <c r="B6" s="1850" t="s">
        <v>16</v>
      </c>
      <c r="C6" s="1850" t="s">
        <v>2265</v>
      </c>
      <c r="D6" s="1850" t="s">
        <v>2266</v>
      </c>
      <c r="E6" s="1850" t="s">
        <v>2267</v>
      </c>
      <c r="F6" s="1850" t="s">
        <v>51</v>
      </c>
      <c r="G6" s="1850" t="s">
        <v>28</v>
      </c>
      <c r="H6" s="1850" t="s">
        <v>28</v>
      </c>
      <c r="I6" s="1850" t="s">
        <v>808</v>
      </c>
    </row>
    <row customHeight="1" ht="11.25">
      <c r="A7" s="1850" t="s">
        <v>2254</v>
      </c>
      <c r="B7" s="1850" t="s">
        <v>16</v>
      </c>
      <c r="C7" s="1850" t="s">
        <v>2268</v>
      </c>
      <c r="D7" s="1850" t="s">
        <v>2269</v>
      </c>
      <c r="E7" s="1850" t="s">
        <v>2270</v>
      </c>
      <c r="F7" s="1850" t="s">
        <v>51</v>
      </c>
      <c r="G7" s="1850" t="s">
        <v>28</v>
      </c>
      <c r="H7" s="1850" t="s">
        <v>28</v>
      </c>
      <c r="I7" s="1850" t="s">
        <v>808</v>
      </c>
    </row>
    <row customHeight="1" ht="11.25">
      <c r="A8" s="1850" t="s">
        <v>2254</v>
      </c>
      <c r="B8" s="1850" t="s">
        <v>16</v>
      </c>
      <c r="C8" s="1850" t="s">
        <v>2271</v>
      </c>
      <c r="D8" s="1850" t="s">
        <v>2272</v>
      </c>
      <c r="E8" s="1850" t="s">
        <v>2273</v>
      </c>
      <c r="F8" s="1850" t="s">
        <v>51</v>
      </c>
      <c r="G8" s="1850" t="s">
        <v>28</v>
      </c>
      <c r="H8" s="1850" t="s">
        <v>28</v>
      </c>
      <c r="I8" s="1850" t="s">
        <v>808</v>
      </c>
    </row>
    <row customHeight="1" ht="11.25">
      <c r="A9" s="1850" t="s">
        <v>2254</v>
      </c>
      <c r="B9" s="1850" t="s">
        <v>16</v>
      </c>
      <c r="C9" s="1850" t="s">
        <v>2274</v>
      </c>
      <c r="D9" s="1850" t="s">
        <v>2275</v>
      </c>
      <c r="E9" s="1850" t="s">
        <v>2276</v>
      </c>
      <c r="F9" s="1850" t="s">
        <v>51</v>
      </c>
      <c r="G9" s="1850" t="s">
        <v>2277</v>
      </c>
      <c r="H9" s="1850" t="s">
        <v>28</v>
      </c>
      <c r="I9" s="1850" t="s">
        <v>808</v>
      </c>
    </row>
    <row customHeight="1" ht="11.25">
      <c r="A10" s="1850" t="s">
        <v>2254</v>
      </c>
      <c r="B10" s="1850" t="s">
        <v>16</v>
      </c>
      <c r="C10" s="1850" t="s">
        <v>2278</v>
      </c>
      <c r="D10" s="1850" t="s">
        <v>2279</v>
      </c>
      <c r="E10" s="1850" t="s">
        <v>2280</v>
      </c>
      <c r="F10" s="1850" t="s">
        <v>2281</v>
      </c>
      <c r="G10" s="1850" t="s">
        <v>28</v>
      </c>
      <c r="H10" s="1850" t="s">
        <v>28</v>
      </c>
      <c r="I10" s="1850" t="s">
        <v>808</v>
      </c>
    </row>
    <row customHeight="1" ht="11.25">
      <c r="A11" s="1850" t="s">
        <v>2254</v>
      </c>
      <c r="B11" s="1850" t="s">
        <v>16</v>
      </c>
      <c r="C11" s="1850" t="s">
        <v>2282</v>
      </c>
      <c r="D11" s="1850" t="s">
        <v>2283</v>
      </c>
      <c r="E11" s="1850" t="s">
        <v>2284</v>
      </c>
      <c r="F11" s="1850" t="s">
        <v>2285</v>
      </c>
      <c r="G11" s="1850" t="s">
        <v>28</v>
      </c>
      <c r="H11" s="1850" t="s">
        <v>28</v>
      </c>
      <c r="I11" s="1850" t="s">
        <v>808</v>
      </c>
    </row>
    <row customHeight="1" ht="11.25">
      <c r="A12" s="1850" t="s">
        <v>2254</v>
      </c>
      <c r="B12" s="1850" t="s">
        <v>16</v>
      </c>
      <c r="C12" s="1850" t="s">
        <v>2286</v>
      </c>
      <c r="D12" s="1850" t="s">
        <v>2287</v>
      </c>
      <c r="E12" s="1850" t="s">
        <v>2288</v>
      </c>
      <c r="F12" s="1850" t="s">
        <v>51</v>
      </c>
      <c r="G12" s="1850" t="s">
        <v>28</v>
      </c>
      <c r="H12" s="1850" t="s">
        <v>28</v>
      </c>
      <c r="I12" s="1850" t="s">
        <v>808</v>
      </c>
    </row>
    <row customHeight="1" ht="11.25">
      <c r="A13" s="1850" t="s">
        <v>2254</v>
      </c>
      <c r="B13" s="1850" t="s">
        <v>16</v>
      </c>
      <c r="C13" s="1850" t="s">
        <v>2289</v>
      </c>
      <c r="D13" s="1850" t="s">
        <v>2290</v>
      </c>
      <c r="E13" s="1850" t="s">
        <v>2257</v>
      </c>
      <c r="F13" s="1850" t="s">
        <v>2291</v>
      </c>
      <c r="G13" s="1850" t="s">
        <v>2292</v>
      </c>
      <c r="H13" s="1850" t="s">
        <v>28</v>
      </c>
      <c r="I13" s="1850" t="s">
        <v>808</v>
      </c>
    </row>
    <row customHeight="1" ht="11.25">
      <c r="A14" s="1850" t="s">
        <v>2254</v>
      </c>
      <c r="B14" s="1850" t="s">
        <v>16</v>
      </c>
      <c r="C14" s="1850" t="s">
        <v>28</v>
      </c>
      <c r="D14" s="1850" t="s">
        <v>2293</v>
      </c>
      <c r="E14" s="1850" t="s">
        <v>2294</v>
      </c>
      <c r="F14" s="1850" t="s">
        <v>51</v>
      </c>
      <c r="G14" s="1850" t="s">
        <v>28</v>
      </c>
      <c r="H14" s="1850" t="s">
        <v>28</v>
      </c>
      <c r="I14" s="1850" t="s">
        <v>808</v>
      </c>
    </row>
    <row customHeight="1" ht="11.25">
      <c r="A15" s="1850" t="s">
        <v>2254</v>
      </c>
      <c r="B15" s="1850" t="s">
        <v>16</v>
      </c>
      <c r="C15" s="1850" t="s">
        <v>2295</v>
      </c>
      <c r="D15" s="1850" t="s">
        <v>2296</v>
      </c>
      <c r="E15" s="1850" t="s">
        <v>2297</v>
      </c>
      <c r="F15" s="1850" t="s">
        <v>2298</v>
      </c>
      <c r="G15" s="1850" t="s">
        <v>28</v>
      </c>
      <c r="H15" s="1850" t="s">
        <v>28</v>
      </c>
      <c r="I15" s="1850" t="s">
        <v>808</v>
      </c>
    </row>
    <row customHeight="1" ht="11.25">
      <c r="A16" s="1850" t="s">
        <v>2254</v>
      </c>
      <c r="B16" s="1850" t="s">
        <v>16</v>
      </c>
      <c r="C16" s="1850" t="s">
        <v>2299</v>
      </c>
      <c r="D16" s="1850" t="s">
        <v>2300</v>
      </c>
      <c r="E16" s="1850" t="s">
        <v>2297</v>
      </c>
      <c r="F16" s="1850" t="s">
        <v>2301</v>
      </c>
      <c r="G16" s="1850" t="s">
        <v>2302</v>
      </c>
      <c r="H16" s="1850" t="s">
        <v>28</v>
      </c>
      <c r="I16" s="1850" t="s">
        <v>808</v>
      </c>
    </row>
    <row customHeight="1" ht="11.25">
      <c r="A17" s="1850" t="s">
        <v>2254</v>
      </c>
      <c r="B17" s="1850" t="s">
        <v>16</v>
      </c>
      <c r="C17" s="1850" t="s">
        <v>2255</v>
      </c>
      <c r="D17" s="1850" t="s">
        <v>2256</v>
      </c>
      <c r="E17" s="1850" t="s">
        <v>2257</v>
      </c>
      <c r="F17" s="1850" t="s">
        <v>2258</v>
      </c>
      <c r="G17" s="1850" t="s">
        <v>28</v>
      </c>
      <c r="H17" s="1850" t="s">
        <v>28</v>
      </c>
      <c r="I17" s="1850" t="s">
        <v>894</v>
      </c>
    </row>
    <row customHeight="1" ht="11.25">
      <c r="A18" s="1850" t="s">
        <v>2254</v>
      </c>
      <c r="B18" s="1850" t="s">
        <v>16</v>
      </c>
      <c r="C18" s="1850" t="s">
        <v>2259</v>
      </c>
      <c r="D18" s="1850" t="s">
        <v>2260</v>
      </c>
      <c r="E18" s="1850" t="s">
        <v>2261</v>
      </c>
      <c r="F18" s="1850" t="s">
        <v>51</v>
      </c>
      <c r="G18" s="1850" t="s">
        <v>28</v>
      </c>
      <c r="H18" s="1850" t="s">
        <v>28</v>
      </c>
      <c r="I18" s="1850" t="s">
        <v>894</v>
      </c>
    </row>
    <row customHeight="1" ht="11.25">
      <c r="A19" s="1850" t="s">
        <v>2254</v>
      </c>
      <c r="B19" s="1850" t="s">
        <v>16</v>
      </c>
      <c r="C19" s="1850" t="s">
        <v>2262</v>
      </c>
      <c r="D19" s="1850" t="s">
        <v>2263</v>
      </c>
      <c r="E19" s="1850" t="s">
        <v>2264</v>
      </c>
      <c r="F19" s="1850" t="s">
        <v>51</v>
      </c>
      <c r="G19" s="1850" t="s">
        <v>28</v>
      </c>
      <c r="H19" s="1850" t="s">
        <v>28</v>
      </c>
      <c r="I19" s="1850" t="s">
        <v>894</v>
      </c>
    </row>
    <row customHeight="1" ht="11.25">
      <c r="A20" s="1850" t="s">
        <v>2254</v>
      </c>
      <c r="B20" s="1850" t="s">
        <v>16</v>
      </c>
      <c r="C20" s="1850" t="s">
        <v>13</v>
      </c>
      <c r="D20" s="1850" t="s">
        <v>46</v>
      </c>
      <c r="E20" s="1850" t="s">
        <v>49</v>
      </c>
      <c r="F20" s="1850" t="s">
        <v>51</v>
      </c>
      <c r="G20" s="1850" t="s">
        <v>28</v>
      </c>
      <c r="H20" s="1850" t="s">
        <v>28</v>
      </c>
      <c r="I20" s="1850" t="s">
        <v>894</v>
      </c>
    </row>
    <row customHeight="1" ht="11.25">
      <c r="A21" s="1850" t="s">
        <v>2254</v>
      </c>
      <c r="B21" s="1850" t="s">
        <v>16</v>
      </c>
      <c r="C21" s="1850" t="s">
        <v>2265</v>
      </c>
      <c r="D21" s="1850" t="s">
        <v>2266</v>
      </c>
      <c r="E21" s="1850" t="s">
        <v>2267</v>
      </c>
      <c r="F21" s="1850" t="s">
        <v>51</v>
      </c>
      <c r="G21" s="1850" t="s">
        <v>28</v>
      </c>
      <c r="H21" s="1850" t="s">
        <v>28</v>
      </c>
      <c r="I21" s="1850" t="s">
        <v>894</v>
      </c>
    </row>
    <row customHeight="1" ht="11.25">
      <c r="A22" s="1850" t="s">
        <v>2254</v>
      </c>
      <c r="B22" s="1850" t="s">
        <v>16</v>
      </c>
      <c r="C22" s="1850" t="s">
        <v>2271</v>
      </c>
      <c r="D22" s="1850" t="s">
        <v>2272</v>
      </c>
      <c r="E22" s="1850" t="s">
        <v>2273</v>
      </c>
      <c r="F22" s="1850" t="s">
        <v>51</v>
      </c>
      <c r="G22" s="1850" t="s">
        <v>28</v>
      </c>
      <c r="H22" s="1850" t="s">
        <v>28</v>
      </c>
      <c r="I22" s="1850" t="s">
        <v>894</v>
      </c>
    </row>
    <row customHeight="1" ht="11.25">
      <c r="A23" s="1850" t="s">
        <v>2254</v>
      </c>
      <c r="B23" s="1850" t="s">
        <v>16</v>
      </c>
      <c r="C23" s="1850" t="s">
        <v>2274</v>
      </c>
      <c r="D23" s="1850" t="s">
        <v>2275</v>
      </c>
      <c r="E23" s="1850" t="s">
        <v>2276</v>
      </c>
      <c r="F23" s="1850" t="s">
        <v>51</v>
      </c>
      <c r="G23" s="1850" t="s">
        <v>2277</v>
      </c>
      <c r="H23" s="1850" t="s">
        <v>28</v>
      </c>
      <c r="I23" s="1850" t="s">
        <v>894</v>
      </c>
    </row>
    <row customHeight="1" ht="11.25">
      <c r="A24" s="1850" t="s">
        <v>2254</v>
      </c>
      <c r="B24" s="1850" t="s">
        <v>16</v>
      </c>
      <c r="C24" s="1850" t="s">
        <v>2278</v>
      </c>
      <c r="D24" s="1850" t="s">
        <v>2279</v>
      </c>
      <c r="E24" s="1850" t="s">
        <v>2280</v>
      </c>
      <c r="F24" s="1850" t="s">
        <v>2281</v>
      </c>
      <c r="G24" s="1850" t="s">
        <v>28</v>
      </c>
      <c r="H24" s="1850" t="s">
        <v>28</v>
      </c>
      <c r="I24" s="1850" t="s">
        <v>894</v>
      </c>
    </row>
    <row customHeight="1" ht="11.25">
      <c r="A25" s="1850" t="s">
        <v>2254</v>
      </c>
      <c r="B25" s="1850" t="s">
        <v>16</v>
      </c>
      <c r="C25" s="1850" t="s">
        <v>2289</v>
      </c>
      <c r="D25" s="1850" t="s">
        <v>2290</v>
      </c>
      <c r="E25" s="1850" t="s">
        <v>2257</v>
      </c>
      <c r="F25" s="1850" t="s">
        <v>2291</v>
      </c>
      <c r="G25" s="1850" t="s">
        <v>2292</v>
      </c>
      <c r="H25" s="1850" t="s">
        <v>28</v>
      </c>
      <c r="I25" s="1850" t="s">
        <v>894</v>
      </c>
    </row>
    <row customHeight="1" ht="11.25">
      <c r="A26" s="1850" t="s">
        <v>2254</v>
      </c>
      <c r="B26" s="1850" t="s">
        <v>16</v>
      </c>
      <c r="C26" s="1850" t="s">
        <v>28</v>
      </c>
      <c r="D26" s="1850" t="s">
        <v>2293</v>
      </c>
      <c r="E26" s="1850" t="s">
        <v>2294</v>
      </c>
      <c r="F26" s="1850" t="s">
        <v>51</v>
      </c>
      <c r="G26" s="1850" t="s">
        <v>28</v>
      </c>
      <c r="H26" s="1850" t="s">
        <v>28</v>
      </c>
      <c r="I26" s="1850" t="s">
        <v>894</v>
      </c>
    </row>
    <row customHeight="1" ht="11.25">
      <c r="A27" s="1850" t="s">
        <v>2254</v>
      </c>
      <c r="B27" s="1850" t="s">
        <v>16</v>
      </c>
      <c r="C27" s="1850" t="s">
        <v>2299</v>
      </c>
      <c r="D27" s="1850" t="s">
        <v>2300</v>
      </c>
      <c r="E27" s="1850" t="s">
        <v>2297</v>
      </c>
      <c r="F27" s="1850" t="s">
        <v>2301</v>
      </c>
      <c r="G27" s="1850" t="s">
        <v>2302</v>
      </c>
      <c r="H27" s="1850" t="s">
        <v>28</v>
      </c>
      <c r="I27" s="1850" t="s">
        <v>894</v>
      </c>
    </row>
    <row customHeight="1" ht="11.25">
      <c r="A28" s="1850" t="s">
        <v>2254</v>
      </c>
      <c r="B28" s="1850" t="s">
        <v>16</v>
      </c>
      <c r="C28" s="1850" t="s">
        <v>2255</v>
      </c>
      <c r="D28" s="1850" t="s">
        <v>2256</v>
      </c>
      <c r="E28" s="1850" t="s">
        <v>2257</v>
      </c>
      <c r="F28" s="1850" t="s">
        <v>2258</v>
      </c>
      <c r="G28" s="1850" t="s">
        <v>28</v>
      </c>
      <c r="H28" s="1850" t="s">
        <v>28</v>
      </c>
      <c r="I28" s="1850" t="s">
        <v>854</v>
      </c>
    </row>
    <row customHeight="1" ht="11.25">
      <c r="A29" s="1850" t="s">
        <v>2254</v>
      </c>
      <c r="B29" s="1850" t="s">
        <v>16</v>
      </c>
      <c r="C29" s="1850" t="s">
        <v>2262</v>
      </c>
      <c r="D29" s="1850" t="s">
        <v>2263</v>
      </c>
      <c r="E29" s="1850" t="s">
        <v>2264</v>
      </c>
      <c r="F29" s="1850" t="s">
        <v>51</v>
      </c>
      <c r="G29" s="1850" t="s">
        <v>28</v>
      </c>
      <c r="H29" s="1850" t="s">
        <v>28</v>
      </c>
      <c r="I29" s="1850" t="s">
        <v>854</v>
      </c>
    </row>
    <row customHeight="1" ht="11.25">
      <c r="A30" s="1850" t="s">
        <v>2254</v>
      </c>
      <c r="B30" s="1850" t="s">
        <v>16</v>
      </c>
      <c r="C30" s="1850" t="s">
        <v>13</v>
      </c>
      <c r="D30" s="1850" t="s">
        <v>46</v>
      </c>
      <c r="E30" s="1850" t="s">
        <v>49</v>
      </c>
      <c r="F30" s="1850" t="s">
        <v>51</v>
      </c>
      <c r="G30" s="1850" t="s">
        <v>28</v>
      </c>
      <c r="H30" s="1850" t="s">
        <v>28</v>
      </c>
      <c r="I30" s="1850" t="s">
        <v>854</v>
      </c>
    </row>
    <row customHeight="1" ht="11.25">
      <c r="A31" s="1850" t="s">
        <v>2254</v>
      </c>
      <c r="B31" s="1850" t="s">
        <v>16</v>
      </c>
      <c r="C31" s="1850" t="s">
        <v>2303</v>
      </c>
      <c r="D31" s="1850" t="s">
        <v>2304</v>
      </c>
      <c r="E31" s="1850" t="s">
        <v>2305</v>
      </c>
      <c r="F31" s="1850" t="s">
        <v>51</v>
      </c>
      <c r="G31" s="1850" t="s">
        <v>28</v>
      </c>
      <c r="H31" s="1850" t="s">
        <v>28</v>
      </c>
      <c r="I31" s="1850" t="s">
        <v>854</v>
      </c>
    </row>
    <row customHeight="1" ht="11.25">
      <c r="A32" s="1850" t="s">
        <v>2254</v>
      </c>
      <c r="B32" s="1850" t="s">
        <v>16</v>
      </c>
      <c r="C32" s="1850" t="s">
        <v>2306</v>
      </c>
      <c r="D32" s="1850" t="s">
        <v>2307</v>
      </c>
      <c r="E32" s="1850" t="s">
        <v>2308</v>
      </c>
      <c r="F32" s="1850" t="s">
        <v>51</v>
      </c>
      <c r="G32" s="1850" t="s">
        <v>2309</v>
      </c>
      <c r="H32" s="1850" t="s">
        <v>28</v>
      </c>
      <c r="I32" s="1850" t="s">
        <v>854</v>
      </c>
    </row>
    <row customHeight="1" ht="11.25">
      <c r="A33" s="1850" t="s">
        <v>2254</v>
      </c>
      <c r="B33" s="1850" t="s">
        <v>16</v>
      </c>
      <c r="C33" s="1850" t="s">
        <v>2310</v>
      </c>
      <c r="D33" s="1850" t="s">
        <v>2311</v>
      </c>
      <c r="E33" s="1850" t="s">
        <v>2312</v>
      </c>
      <c r="F33" s="1850" t="s">
        <v>51</v>
      </c>
      <c r="G33" s="1850" t="s">
        <v>28</v>
      </c>
      <c r="H33" s="1850" t="s">
        <v>28</v>
      </c>
      <c r="I33" s="1850" t="s">
        <v>854</v>
      </c>
    </row>
    <row customHeight="1" ht="11.25">
      <c r="A34" s="1850" t="s">
        <v>2254</v>
      </c>
      <c r="B34" s="1850" t="s">
        <v>16</v>
      </c>
      <c r="C34" s="1850" t="s">
        <v>2313</v>
      </c>
      <c r="D34" s="1850" t="s">
        <v>2314</v>
      </c>
      <c r="E34" s="1850" t="s">
        <v>2315</v>
      </c>
      <c r="F34" s="1850" t="s">
        <v>51</v>
      </c>
      <c r="G34" s="1850" t="s">
        <v>2316</v>
      </c>
      <c r="H34" s="1850" t="s">
        <v>28</v>
      </c>
      <c r="I34" s="1850" t="s">
        <v>854</v>
      </c>
    </row>
    <row customHeight="1" ht="11.25">
      <c r="A35" s="1850" t="s">
        <v>2254</v>
      </c>
      <c r="B35" s="1850" t="s">
        <v>16</v>
      </c>
      <c r="C35" s="1850" t="s">
        <v>2265</v>
      </c>
      <c r="D35" s="1850" t="s">
        <v>2266</v>
      </c>
      <c r="E35" s="1850" t="s">
        <v>2267</v>
      </c>
      <c r="F35" s="1850" t="s">
        <v>51</v>
      </c>
      <c r="G35" s="1850" t="s">
        <v>28</v>
      </c>
      <c r="H35" s="1850" t="s">
        <v>28</v>
      </c>
      <c r="I35" s="1850" t="s">
        <v>854</v>
      </c>
    </row>
    <row customHeight="1" ht="11.25">
      <c r="A36" s="1850" t="s">
        <v>2254</v>
      </c>
      <c r="B36" s="1850" t="s">
        <v>16</v>
      </c>
      <c r="C36" s="1850" t="s">
        <v>2268</v>
      </c>
      <c r="D36" s="1850" t="s">
        <v>2269</v>
      </c>
      <c r="E36" s="1850" t="s">
        <v>2270</v>
      </c>
      <c r="F36" s="1850" t="s">
        <v>51</v>
      </c>
      <c r="G36" s="1850" t="s">
        <v>28</v>
      </c>
      <c r="H36" s="1850" t="s">
        <v>28</v>
      </c>
      <c r="I36" s="1850" t="s">
        <v>854</v>
      </c>
    </row>
    <row customHeight="1" ht="11.25">
      <c r="A37" s="1850" t="s">
        <v>2254</v>
      </c>
      <c r="B37" s="1850" t="s">
        <v>16</v>
      </c>
      <c r="C37" s="1850" t="s">
        <v>2271</v>
      </c>
      <c r="D37" s="1850" t="s">
        <v>2272</v>
      </c>
      <c r="E37" s="1850" t="s">
        <v>2273</v>
      </c>
      <c r="F37" s="1850" t="s">
        <v>51</v>
      </c>
      <c r="G37" s="1850" t="s">
        <v>28</v>
      </c>
      <c r="H37" s="1850" t="s">
        <v>28</v>
      </c>
      <c r="I37" s="1850" t="s">
        <v>854</v>
      </c>
    </row>
    <row customHeight="1" ht="11.25">
      <c r="A38" s="1850" t="s">
        <v>2254</v>
      </c>
      <c r="B38" s="1850" t="s">
        <v>16</v>
      </c>
      <c r="C38" s="1850" t="s">
        <v>2278</v>
      </c>
      <c r="D38" s="1850" t="s">
        <v>2279</v>
      </c>
      <c r="E38" s="1850" t="s">
        <v>2280</v>
      </c>
      <c r="F38" s="1850" t="s">
        <v>2281</v>
      </c>
      <c r="G38" s="1850" t="s">
        <v>28</v>
      </c>
      <c r="H38" s="1850" t="s">
        <v>28</v>
      </c>
      <c r="I38" s="1850" t="s">
        <v>854</v>
      </c>
    </row>
    <row customHeight="1" ht="11.25">
      <c r="A39" s="1850" t="s">
        <v>2254</v>
      </c>
      <c r="B39" s="1850" t="s">
        <v>16</v>
      </c>
      <c r="C39" s="1850" t="s">
        <v>2286</v>
      </c>
      <c r="D39" s="1850" t="s">
        <v>2287</v>
      </c>
      <c r="E39" s="1850" t="s">
        <v>2288</v>
      </c>
      <c r="F39" s="1850" t="s">
        <v>51</v>
      </c>
      <c r="G39" s="1850" t="s">
        <v>28</v>
      </c>
      <c r="H39" s="1850" t="s">
        <v>28</v>
      </c>
      <c r="I39" s="1850" t="s">
        <v>854</v>
      </c>
    </row>
    <row customHeight="1" ht="11.25">
      <c r="A40" s="1850" t="s">
        <v>2254</v>
      </c>
      <c r="B40" s="1850" t="s">
        <v>16</v>
      </c>
      <c r="C40" s="1850" t="s">
        <v>2289</v>
      </c>
      <c r="D40" s="1850" t="s">
        <v>2290</v>
      </c>
      <c r="E40" s="1850" t="s">
        <v>2257</v>
      </c>
      <c r="F40" s="1850" t="s">
        <v>2291</v>
      </c>
      <c r="G40" s="1850" t="s">
        <v>2292</v>
      </c>
      <c r="H40" s="1850" t="s">
        <v>28</v>
      </c>
      <c r="I40" s="1850" t="s">
        <v>854</v>
      </c>
    </row>
    <row customHeight="1" ht="11.25">
      <c r="A41" s="1850" t="s">
        <v>2254</v>
      </c>
      <c r="B41" s="1850" t="s">
        <v>16</v>
      </c>
      <c r="C41" s="1850" t="s">
        <v>28</v>
      </c>
      <c r="D41" s="1850" t="s">
        <v>2293</v>
      </c>
      <c r="E41" s="1850" t="s">
        <v>2294</v>
      </c>
      <c r="F41" s="1850" t="s">
        <v>51</v>
      </c>
      <c r="G41" s="1850" t="s">
        <v>28</v>
      </c>
      <c r="H41" s="1850" t="s">
        <v>28</v>
      </c>
      <c r="I41" s="1850" t="s">
        <v>854</v>
      </c>
    </row>
    <row customHeight="1" ht="11.25">
      <c r="A42" s="1850" t="s">
        <v>2254</v>
      </c>
      <c r="B42" s="1850" t="s">
        <v>16</v>
      </c>
      <c r="C42" s="1850" t="s">
        <v>2295</v>
      </c>
      <c r="D42" s="1850" t="s">
        <v>2296</v>
      </c>
      <c r="E42" s="1850" t="s">
        <v>2297</v>
      </c>
      <c r="F42" s="1850" t="s">
        <v>2298</v>
      </c>
      <c r="G42" s="1850" t="s">
        <v>28</v>
      </c>
      <c r="H42" s="1850" t="s">
        <v>28</v>
      </c>
      <c r="I42" s="1850" t="s">
        <v>854</v>
      </c>
    </row>
    <row customHeight="1" ht="11.25">
      <c r="A43" s="1850" t="s">
        <v>2254</v>
      </c>
      <c r="B43" s="1850" t="s">
        <v>16</v>
      </c>
      <c r="C43" s="1850" t="s">
        <v>2299</v>
      </c>
      <c r="D43" s="1850" t="s">
        <v>2300</v>
      </c>
      <c r="E43" s="1850" t="s">
        <v>2297</v>
      </c>
      <c r="F43" s="1850" t="s">
        <v>2301</v>
      </c>
      <c r="G43" s="1850" t="s">
        <v>2302</v>
      </c>
      <c r="H43" s="1850" t="s">
        <v>28</v>
      </c>
      <c r="I43" s="1850" t="s">
        <v>854</v>
      </c>
    </row>
    <row customHeight="1" ht="11.25">
      <c r="A44" s="1850" t="s">
        <v>2254</v>
      </c>
      <c r="B44" s="1850" t="s">
        <v>16</v>
      </c>
      <c r="C44" s="1850" t="s">
        <v>2255</v>
      </c>
      <c r="D44" s="1850" t="s">
        <v>2256</v>
      </c>
      <c r="E44" s="1850" t="s">
        <v>2257</v>
      </c>
      <c r="F44" s="1850" t="s">
        <v>2258</v>
      </c>
      <c r="G44" s="1850" t="s">
        <v>28</v>
      </c>
      <c r="H44" s="1850" t="s">
        <v>28</v>
      </c>
      <c r="I44" s="1850" t="s">
        <v>907</v>
      </c>
    </row>
    <row customHeight="1" ht="11.25">
      <c r="A45" s="1850" t="s">
        <v>2254</v>
      </c>
      <c r="B45" s="1850" t="s">
        <v>16</v>
      </c>
      <c r="C45" s="1850" t="s">
        <v>2313</v>
      </c>
      <c r="D45" s="1850" t="s">
        <v>2314</v>
      </c>
      <c r="E45" s="1850" t="s">
        <v>2315</v>
      </c>
      <c r="F45" s="1850" t="s">
        <v>51</v>
      </c>
      <c r="G45" s="1850" t="s">
        <v>2316</v>
      </c>
      <c r="H45" s="1850" t="s">
        <v>28</v>
      </c>
      <c r="I45" s="1850" t="s">
        <v>907</v>
      </c>
    </row>
    <row customHeight="1" ht="11.25">
      <c r="A46" s="1850" t="s">
        <v>2254</v>
      </c>
      <c r="B46" s="1850" t="s">
        <v>16</v>
      </c>
      <c r="C46" s="1850" t="s">
        <v>2265</v>
      </c>
      <c r="D46" s="1850" t="s">
        <v>2266</v>
      </c>
      <c r="E46" s="1850" t="s">
        <v>2267</v>
      </c>
      <c r="F46" s="1850" t="s">
        <v>51</v>
      </c>
      <c r="G46" s="1850" t="s">
        <v>28</v>
      </c>
      <c r="H46" s="1850" t="s">
        <v>28</v>
      </c>
      <c r="I46" s="1850" t="s">
        <v>907</v>
      </c>
    </row>
    <row customHeight="1" ht="11.25">
      <c r="A47" s="1850" t="s">
        <v>2254</v>
      </c>
      <c r="B47" s="1850" t="s">
        <v>16</v>
      </c>
      <c r="C47" s="1850" t="s">
        <v>2271</v>
      </c>
      <c r="D47" s="1850" t="s">
        <v>2272</v>
      </c>
      <c r="E47" s="1850" t="s">
        <v>2273</v>
      </c>
      <c r="F47" s="1850" t="s">
        <v>51</v>
      </c>
      <c r="G47" s="1850" t="s">
        <v>28</v>
      </c>
      <c r="H47" s="1850" t="s">
        <v>28</v>
      </c>
      <c r="I47" s="1850" t="s">
        <v>907</v>
      </c>
    </row>
    <row customHeight="1" ht="11.25">
      <c r="A48" s="1850" t="s">
        <v>2254</v>
      </c>
      <c r="B48" s="1850" t="s">
        <v>16</v>
      </c>
      <c r="C48" s="1850" t="s">
        <v>2278</v>
      </c>
      <c r="D48" s="1850" t="s">
        <v>2279</v>
      </c>
      <c r="E48" s="1850" t="s">
        <v>2280</v>
      </c>
      <c r="F48" s="1850" t="s">
        <v>2281</v>
      </c>
      <c r="G48" s="1850" t="s">
        <v>28</v>
      </c>
      <c r="H48" s="1850" t="s">
        <v>28</v>
      </c>
      <c r="I48" s="1850" t="s">
        <v>907</v>
      </c>
    </row>
    <row customHeight="1" ht="11.25">
      <c r="A49" s="1850" t="s">
        <v>2254</v>
      </c>
      <c r="B49" s="1850" t="s">
        <v>16</v>
      </c>
      <c r="C49" s="1850" t="s">
        <v>2289</v>
      </c>
      <c r="D49" s="1850" t="s">
        <v>2290</v>
      </c>
      <c r="E49" s="1850" t="s">
        <v>2257</v>
      </c>
      <c r="F49" s="1850" t="s">
        <v>2291</v>
      </c>
      <c r="G49" s="1850" t="s">
        <v>2292</v>
      </c>
      <c r="H49" s="1850" t="s">
        <v>28</v>
      </c>
      <c r="I49" s="1850" t="s">
        <v>907</v>
      </c>
    </row>
    <row customHeight="1" ht="11.25">
      <c r="A50" s="1850" t="s">
        <v>2254</v>
      </c>
      <c r="B50" s="1850" t="s">
        <v>16</v>
      </c>
      <c r="C50" s="1850" t="s">
        <v>28</v>
      </c>
      <c r="D50" s="1850" t="s">
        <v>2293</v>
      </c>
      <c r="E50" s="1850" t="s">
        <v>2294</v>
      </c>
      <c r="F50" s="1850" t="s">
        <v>51</v>
      </c>
      <c r="G50" s="1850" t="s">
        <v>28</v>
      </c>
      <c r="H50" s="1850" t="s">
        <v>28</v>
      </c>
      <c r="I50" s="1850" t="s">
        <v>907</v>
      </c>
    </row>
    <row customHeight="1" ht="11.25">
      <c r="A51" s="1850" t="s">
        <v>2254</v>
      </c>
      <c r="B51" s="1850" t="s">
        <v>16</v>
      </c>
      <c r="C51" s="1850" t="s">
        <v>2317</v>
      </c>
      <c r="D51" s="1850" t="s">
        <v>2318</v>
      </c>
      <c r="E51" s="1850" t="s">
        <v>2319</v>
      </c>
      <c r="F51" s="1850" t="s">
        <v>2320</v>
      </c>
      <c r="G51" s="1850" t="s">
        <v>28</v>
      </c>
      <c r="H51" s="1850" t="s">
        <v>28</v>
      </c>
      <c r="I51" s="1850" t="s">
        <v>1626</v>
      </c>
    </row>
    <row customHeight="1" ht="11.25">
      <c r="A52" s="1850" t="s">
        <v>2254</v>
      </c>
      <c r="B52" s="1850" t="s">
        <v>16</v>
      </c>
      <c r="C52" s="1850" t="s">
        <v>2321</v>
      </c>
      <c r="D52" s="1850" t="s">
        <v>2322</v>
      </c>
      <c r="E52" s="1850" t="s">
        <v>2323</v>
      </c>
      <c r="F52" s="1850" t="s">
        <v>575</v>
      </c>
      <c r="G52" s="1850" t="s">
        <v>2324</v>
      </c>
      <c r="H52" s="1850" t="s">
        <v>28</v>
      </c>
      <c r="I52" s="1850" t="s">
        <v>1626</v>
      </c>
    </row>
    <row customHeight="1" ht="11.25">
      <c r="A53" s="1850" t="s">
        <v>2254</v>
      </c>
      <c r="B53" s="1850" t="s">
        <v>16</v>
      </c>
      <c r="C53" s="1850" t="s">
        <v>2265</v>
      </c>
      <c r="D53" s="1850" t="s">
        <v>2266</v>
      </c>
      <c r="E53" s="1850" t="s">
        <v>2267</v>
      </c>
      <c r="F53" s="1850" t="s">
        <v>51</v>
      </c>
      <c r="G53" s="1850" t="s">
        <v>28</v>
      </c>
      <c r="H53" s="1850" t="s">
        <v>28</v>
      </c>
      <c r="I53" s="1850" t="s">
        <v>1626</v>
      </c>
    </row>
    <row customHeight="1" ht="11.25">
      <c r="A54" s="1850" t="s">
        <v>2254</v>
      </c>
      <c r="B54" s="1850" t="s">
        <v>16</v>
      </c>
      <c r="C54" s="1850" t="s">
        <v>2325</v>
      </c>
      <c r="D54" s="1850" t="s">
        <v>2326</v>
      </c>
      <c r="E54" s="1850" t="s">
        <v>2327</v>
      </c>
      <c r="F54" s="1850" t="s">
        <v>51</v>
      </c>
      <c r="G54" s="1850" t="s">
        <v>2328</v>
      </c>
      <c r="H54" s="1850" t="s">
        <v>28</v>
      </c>
      <c r="I54" s="1850" t="s">
        <v>1626</v>
      </c>
    </row>
    <row customHeight="1" ht="11.25">
      <c r="A55" s="1850" t="s">
        <v>2254</v>
      </c>
      <c r="B55" s="1850" t="s">
        <v>16</v>
      </c>
      <c r="C55" s="1850" t="s">
        <v>2329</v>
      </c>
      <c r="D55" s="1850" t="s">
        <v>2330</v>
      </c>
      <c r="E55" s="1850" t="s">
        <v>2331</v>
      </c>
      <c r="F55" s="1850" t="s">
        <v>51</v>
      </c>
      <c r="G55" s="1850" t="s">
        <v>28</v>
      </c>
      <c r="H55" s="1850" t="s">
        <v>28</v>
      </c>
      <c r="I55" s="1850" t="s">
        <v>1626</v>
      </c>
    </row>
    <row customHeight="1" ht="11.25">
      <c r="A56" s="1850" t="s">
        <v>2254</v>
      </c>
      <c r="B56" s="1850" t="s">
        <v>16</v>
      </c>
      <c r="C56" s="1850" t="s">
        <v>28</v>
      </c>
      <c r="D56" s="1850" t="s">
        <v>2293</v>
      </c>
      <c r="E56" s="1850" t="s">
        <v>2294</v>
      </c>
      <c r="F56" s="1850" t="s">
        <v>51</v>
      </c>
      <c r="G56" s="1850" t="s">
        <v>28</v>
      </c>
      <c r="H56" s="1850" t="s">
        <v>28</v>
      </c>
      <c r="I56" s="1850"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BBAC2-4772-F0F7-7BB8-0.AD423E9}" mc:Ignorable="x14ac xr xr2 xr3">
  <sheetPr>
    <tabColor rgb="FFFFCC99"/>
  </sheetPr>
  <dimension ref="A1:G23"/>
  <sheetViews>
    <sheetView topLeftCell="A1" showGridLines="0" workbookViewId="0">
      <selection activeCell="A1" sqref="A1"/>
    </sheetView>
  </sheetViews>
  <sheetFormatPr customHeight="1" defaultRowHeight="11.25"/>
  <cols>
    <col min="1" max="1" style="1850" width="9.140625"/>
  </cols>
  <sheetData>
    <row customHeight="1" ht="11.25">
      <c r="A1" s="373" t="s">
        <v>2332</v>
      </c>
      <c r="B1" s="64" t="s">
        <v>2333</v>
      </c>
      <c r="C1" s="64" t="s">
        <v>2334</v>
      </c>
      <c r="D1" s="64" t="s">
        <v>2335</v>
      </c>
      <c r="E1" s="0" t="s">
        <v>2336</v>
      </c>
      <c r="F1" s="0" t="s">
        <v>2337</v>
      </c>
      <c r="G1" s="0" t="s">
        <v>2338</v>
      </c>
    </row>
    <row customHeight="1" ht="11.25">
      <c r="A2" s="373" t="s">
        <v>16</v>
      </c>
      <c r="B2" s="0" t="s">
        <v>99</v>
      </c>
      <c r="C2" s="0" t="s">
        <v>2339</v>
      </c>
      <c r="D2" s="0" t="s">
        <v>99</v>
      </c>
      <c r="E2" s="0" t="s">
        <v>2339</v>
      </c>
      <c r="F2" s="0" t="s">
        <v>2340</v>
      </c>
      <c r="G2" s="0" t="s">
        <v>109</v>
      </c>
    </row>
    <row customHeight="1" ht="11.25">
      <c r="A3" s="373" t="s">
        <v>16</v>
      </c>
      <c r="B3" s="0" t="s">
        <v>99</v>
      </c>
      <c r="C3" s="0" t="s">
        <v>2339</v>
      </c>
      <c r="D3" s="0" t="s">
        <v>2341</v>
      </c>
      <c r="E3" s="0" t="s">
        <v>2342</v>
      </c>
      <c r="F3" s="0" t="s">
        <v>2343</v>
      </c>
      <c r="G3" s="0" t="s">
        <v>110</v>
      </c>
    </row>
    <row customHeight="1" ht="11.25">
      <c r="A4" s="373" t="s">
        <v>16</v>
      </c>
      <c r="B4" s="0" t="s">
        <v>99</v>
      </c>
      <c r="C4" s="0" t="s">
        <v>2339</v>
      </c>
      <c r="D4" s="0" t="s">
        <v>2344</v>
      </c>
      <c r="E4" s="0" t="s">
        <v>2345</v>
      </c>
      <c r="F4" s="0" t="s">
        <v>2343</v>
      </c>
      <c r="G4" s="0" t="s">
        <v>89</v>
      </c>
    </row>
    <row customHeight="1" ht="11.25">
      <c r="A5" s="373" t="s">
        <v>16</v>
      </c>
      <c r="B5" s="0" t="s">
        <v>99</v>
      </c>
      <c r="C5" s="0" t="s">
        <v>2339</v>
      </c>
      <c r="D5" s="0" t="s">
        <v>2346</v>
      </c>
      <c r="E5" s="0" t="s">
        <v>2347</v>
      </c>
      <c r="F5" s="0" t="s">
        <v>2343</v>
      </c>
      <c r="G5" s="0" t="s">
        <v>90</v>
      </c>
    </row>
    <row customHeight="1" ht="11.25">
      <c r="A6" s="373" t="s">
        <v>16</v>
      </c>
      <c r="B6" s="0" t="s">
        <v>99</v>
      </c>
      <c r="C6" s="0" t="s">
        <v>2339</v>
      </c>
      <c r="D6" s="0" t="s">
        <v>2348</v>
      </c>
      <c r="E6" s="0" t="s">
        <v>2349</v>
      </c>
      <c r="F6" s="0" t="s">
        <v>2343</v>
      </c>
      <c r="G6" s="0" t="s">
        <v>111</v>
      </c>
    </row>
    <row customHeight="1" ht="11.25">
      <c r="A7" s="373" t="s">
        <v>16</v>
      </c>
      <c r="B7" s="0" t="s">
        <v>99</v>
      </c>
      <c r="C7" s="0" t="s">
        <v>2339</v>
      </c>
      <c r="D7" s="0" t="s">
        <v>2350</v>
      </c>
      <c r="E7" s="0" t="s">
        <v>2351</v>
      </c>
      <c r="F7" s="0" t="s">
        <v>2343</v>
      </c>
      <c r="G7" s="0" t="s">
        <v>91</v>
      </c>
    </row>
    <row customHeight="1" ht="11.25">
      <c r="A8" s="373" t="s">
        <v>16</v>
      </c>
      <c r="B8" s="0" t="s">
        <v>99</v>
      </c>
      <c r="C8" s="0" t="s">
        <v>2339</v>
      </c>
      <c r="D8" s="0" t="s">
        <v>2352</v>
      </c>
      <c r="E8" s="0" t="s">
        <v>2353</v>
      </c>
      <c r="F8" s="0" t="s">
        <v>2343</v>
      </c>
      <c r="G8" s="0" t="s">
        <v>92</v>
      </c>
    </row>
    <row customHeight="1" ht="11.25">
      <c r="A9" s="373" t="s">
        <v>16</v>
      </c>
      <c r="B9" s="0" t="s">
        <v>99</v>
      </c>
      <c r="C9" s="0" t="s">
        <v>2339</v>
      </c>
      <c r="D9" s="0" t="s">
        <v>2354</v>
      </c>
      <c r="E9" s="0" t="s">
        <v>2355</v>
      </c>
      <c r="F9" s="0" t="s">
        <v>2343</v>
      </c>
      <c r="G9" s="0" t="s">
        <v>112</v>
      </c>
    </row>
    <row customHeight="1" ht="11.25">
      <c r="A10" s="373" t="s">
        <v>16</v>
      </c>
      <c r="B10" s="0" t="s">
        <v>99</v>
      </c>
      <c r="C10" s="0" t="s">
        <v>2339</v>
      </c>
      <c r="D10" s="0" t="s">
        <v>2356</v>
      </c>
      <c r="E10" s="0" t="s">
        <v>2357</v>
      </c>
      <c r="F10" s="0" t="s">
        <v>2358</v>
      </c>
      <c r="G10" s="0" t="s">
        <v>148</v>
      </c>
    </row>
    <row customHeight="1" ht="11.25">
      <c r="A11" s="373" t="s">
        <v>16</v>
      </c>
      <c r="B11" s="0" t="s">
        <v>99</v>
      </c>
      <c r="C11" s="0" t="s">
        <v>2339</v>
      </c>
      <c r="D11" s="0" t="s">
        <v>2359</v>
      </c>
      <c r="E11" s="0" t="s">
        <v>2360</v>
      </c>
      <c r="F11" s="0" t="s">
        <v>2343</v>
      </c>
      <c r="G11" s="0" t="s">
        <v>149</v>
      </c>
    </row>
    <row customHeight="1" ht="11.25">
      <c r="A12" s="373" t="s">
        <v>16</v>
      </c>
      <c r="B12" s="0" t="s">
        <v>99</v>
      </c>
      <c r="C12" s="0" t="s">
        <v>2339</v>
      </c>
      <c r="D12" s="0" t="s">
        <v>2361</v>
      </c>
      <c r="E12" s="0" t="s">
        <v>2362</v>
      </c>
      <c r="F12" s="0" t="s">
        <v>2343</v>
      </c>
      <c r="G12" s="0" t="s">
        <v>150</v>
      </c>
    </row>
    <row customHeight="1" ht="11.25">
      <c r="A13" s="373" t="s">
        <v>16</v>
      </c>
      <c r="B13" s="0" t="s">
        <v>99</v>
      </c>
      <c r="C13" s="0" t="s">
        <v>2339</v>
      </c>
      <c r="D13" s="0" t="s">
        <v>2363</v>
      </c>
      <c r="E13" s="0" t="s">
        <v>2364</v>
      </c>
      <c r="F13" s="0" t="s">
        <v>2343</v>
      </c>
      <c r="G13" s="0" t="s">
        <v>151</v>
      </c>
    </row>
    <row customHeight="1" ht="11.25">
      <c r="A14" s="373" t="s">
        <v>16</v>
      </c>
      <c r="B14" s="0" t="s">
        <v>99</v>
      </c>
      <c r="C14" s="0" t="s">
        <v>2339</v>
      </c>
      <c r="D14" s="0" t="s">
        <v>2365</v>
      </c>
      <c r="E14" s="0" t="s">
        <v>2366</v>
      </c>
      <c r="F14" s="0" t="s">
        <v>2343</v>
      </c>
      <c r="G14" s="0" t="s">
        <v>152</v>
      </c>
    </row>
    <row customHeight="1" ht="11.25">
      <c r="A15" s="373" t="s">
        <v>16</v>
      </c>
      <c r="B15" s="0" t="s">
        <v>99</v>
      </c>
      <c r="C15" s="0" t="s">
        <v>2339</v>
      </c>
      <c r="D15" s="0" t="s">
        <v>2367</v>
      </c>
      <c r="E15" s="0" t="s">
        <v>2368</v>
      </c>
      <c r="F15" s="0" t="s">
        <v>2343</v>
      </c>
      <c r="G15" s="0" t="s">
        <v>153</v>
      </c>
    </row>
    <row customHeight="1" ht="11.25">
      <c r="A16" s="373" t="s">
        <v>16</v>
      </c>
      <c r="B16" s="0" t="s">
        <v>99</v>
      </c>
      <c r="C16" s="0" t="s">
        <v>2339</v>
      </c>
      <c r="D16" s="0" t="s">
        <v>100</v>
      </c>
      <c r="E16" s="0" t="s">
        <v>101</v>
      </c>
      <c r="F16" s="0" t="s">
        <v>2369</v>
      </c>
      <c r="G16" s="0" t="s">
        <v>98</v>
      </c>
    </row>
    <row customHeight="1" ht="11.25">
      <c r="A17" s="373" t="s">
        <v>16</v>
      </c>
      <c r="B17" s="0" t="s">
        <v>99</v>
      </c>
      <c r="C17" s="0" t="s">
        <v>2339</v>
      </c>
      <c r="D17" s="0" t="s">
        <v>2370</v>
      </c>
      <c r="E17" s="0" t="s">
        <v>2371</v>
      </c>
      <c r="F17" s="0" t="s">
        <v>2343</v>
      </c>
      <c r="G17" s="0" t="s">
        <v>1476</v>
      </c>
    </row>
    <row customHeight="1" ht="11.25">
      <c r="A18" s="373" t="s">
        <v>16</v>
      </c>
      <c r="B18" s="0" t="s">
        <v>99</v>
      </c>
      <c r="C18" s="0" t="s">
        <v>2339</v>
      </c>
      <c r="D18" s="0" t="s">
        <v>2372</v>
      </c>
      <c r="E18" s="0" t="s">
        <v>2373</v>
      </c>
      <c r="F18" s="0" t="s">
        <v>2343</v>
      </c>
      <c r="G18" s="0" t="s">
        <v>1488</v>
      </c>
    </row>
    <row customHeight="1" ht="11.25">
      <c r="A19" s="373" t="s">
        <v>16</v>
      </c>
      <c r="B19" s="0" t="s">
        <v>99</v>
      </c>
      <c r="C19" s="0" t="s">
        <v>2339</v>
      </c>
      <c r="D19" s="0" t="s">
        <v>2374</v>
      </c>
      <c r="E19" s="0" t="s">
        <v>2375</v>
      </c>
      <c r="F19" s="0" t="s">
        <v>2343</v>
      </c>
      <c r="G19" s="0" t="s">
        <v>1502</v>
      </c>
    </row>
    <row customHeight="1" ht="11.25">
      <c r="A20" s="373" t="s">
        <v>16</v>
      </c>
      <c r="B20" s="0" t="s">
        <v>99</v>
      </c>
      <c r="C20" s="0" t="s">
        <v>2339</v>
      </c>
      <c r="D20" s="0" t="s">
        <v>2376</v>
      </c>
      <c r="E20" s="0" t="s">
        <v>2377</v>
      </c>
      <c r="F20" s="0" t="s">
        <v>2343</v>
      </c>
      <c r="G20" s="0" t="s">
        <v>1514</v>
      </c>
    </row>
    <row customHeight="1" ht="11.25">
      <c r="A21" s="373" t="s">
        <v>16</v>
      </c>
      <c r="B21" s="0" t="s">
        <v>99</v>
      </c>
      <c r="C21" s="0" t="s">
        <v>2339</v>
      </c>
      <c r="D21" s="0" t="s">
        <v>2378</v>
      </c>
      <c r="E21" s="0" t="s">
        <v>2379</v>
      </c>
      <c r="F21" s="0" t="s">
        <v>2343</v>
      </c>
      <c r="G21" s="0" t="s">
        <v>1523</v>
      </c>
    </row>
    <row customHeight="1" ht="11.25">
      <c r="A22" s="373" t="s">
        <v>16</v>
      </c>
      <c r="B22" s="0" t="s">
        <v>99</v>
      </c>
      <c r="C22" s="0" t="s">
        <v>2339</v>
      </c>
      <c r="D22" s="0" t="s">
        <v>2380</v>
      </c>
      <c r="E22" s="0" t="s">
        <v>2381</v>
      </c>
      <c r="F22" s="0" t="s">
        <v>2343</v>
      </c>
      <c r="G22" s="0" t="s">
        <v>1539</v>
      </c>
    </row>
    <row customHeight="1" ht="11.25">
      <c r="A23" s="373" t="s">
        <v>16</v>
      </c>
      <c r="B23" s="0" t="s">
        <v>2382</v>
      </c>
      <c r="C23" s="0" t="s">
        <v>2383</v>
      </c>
      <c r="D23" s="0" t="s">
        <v>2382</v>
      </c>
      <c r="E23" s="0" t="s">
        <v>2383</v>
      </c>
      <c r="F23" s="0" t="s">
        <v>2384</v>
      </c>
      <c r="G23" s="0" t="s">
        <v>1546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3BA8-6E9D-DD1F-FCA8-0.6E7295B}"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2385</v>
      </c>
      <c r="B1" s="835" t="s">
        <v>2386</v>
      </c>
      <c r="C1" s="1159" t="s">
        <v>2387</v>
      </c>
      <c r="D1" s="835" t="s">
        <v>2388</v>
      </c>
      <c r="E1" s="835" t="s">
        <v>2389</v>
      </c>
      <c r="F1" s="1159" t="s">
        <v>2390</v>
      </c>
      <c r="G1" s="1159" t="s">
        <v>2391</v>
      </c>
      <c r="H1" s="1159" t="s">
        <v>2392</v>
      </c>
      <c r="I1" s="1159" t="s">
        <v>2393</v>
      </c>
    </row>
    <row customHeight="1" ht="11.25">
      <c r="A2" s="1691" t="s">
        <v>109</v>
      </c>
      <c r="B2" s="1691" t="s">
        <v>2394</v>
      </c>
      <c r="C2" s="1691" t="s">
        <v>28</v>
      </c>
      <c r="D2" s="1691" t="s">
        <v>2395</v>
      </c>
      <c r="E2" s="1691" t="s">
        <v>2396</v>
      </c>
      <c r="F2" s="1691" t="s">
        <v>28</v>
      </c>
      <c r="G2" s="1691" t="s">
        <v>28</v>
      </c>
      <c r="H2" s="1691" t="s">
        <v>28</v>
      </c>
      <c r="I2" s="1691" t="s">
        <v>28</v>
      </c>
    </row>
    <row customHeight="1" ht="11.25">
      <c r="A3" s="1691" t="s">
        <v>110</v>
      </c>
      <c r="B3" s="1691" t="s">
        <v>2397</v>
      </c>
      <c r="C3" s="1691" t="s">
        <v>28</v>
      </c>
      <c r="D3" s="1691" t="s">
        <v>2398</v>
      </c>
      <c r="E3" s="1691" t="s">
        <v>2396</v>
      </c>
      <c r="F3" s="1691" t="s">
        <v>28</v>
      </c>
      <c r="G3" s="1691" t="s">
        <v>28</v>
      </c>
      <c r="H3" s="1691" t="s">
        <v>28</v>
      </c>
      <c r="I3" s="1691" t="s">
        <v>28</v>
      </c>
    </row>
    <row customHeight="1" ht="11.25">
      <c r="A4" s="1691" t="s">
        <v>89</v>
      </c>
      <c r="B4" s="1691" t="s">
        <v>2399</v>
      </c>
      <c r="C4" s="1691" t="s">
        <v>28</v>
      </c>
      <c r="D4" s="1691" t="s">
        <v>2400</v>
      </c>
      <c r="E4" s="1691" t="s">
        <v>2401</v>
      </c>
      <c r="F4" s="1691" t="s">
        <v>28</v>
      </c>
      <c r="G4" s="1691" t="s">
        <v>28</v>
      </c>
      <c r="H4" s="1691" t="s">
        <v>28</v>
      </c>
      <c r="I4" s="1691" t="s">
        <v>28</v>
      </c>
    </row>
    <row customHeight="1" ht="11.25">
      <c r="A5" s="1691" t="s">
        <v>90</v>
      </c>
      <c r="B5" s="1691" t="s">
        <v>2402</v>
      </c>
      <c r="C5" s="1691" t="s">
        <v>28</v>
      </c>
      <c r="D5" s="1691" t="s">
        <v>2403</v>
      </c>
      <c r="E5" s="1691" t="s">
        <v>2396</v>
      </c>
      <c r="F5" s="1691" t="s">
        <v>28</v>
      </c>
      <c r="G5" s="1691" t="s">
        <v>28</v>
      </c>
      <c r="H5" s="1691" t="s">
        <v>28</v>
      </c>
      <c r="I5" s="1691" t="s">
        <v>28</v>
      </c>
    </row>
    <row customHeight="1" ht="11.25">
      <c r="A6" s="1691" t="s">
        <v>111</v>
      </c>
      <c r="B6" s="1691" t="s">
        <v>2404</v>
      </c>
      <c r="C6" s="1691" t="s">
        <v>28</v>
      </c>
      <c r="D6" s="1691" t="s">
        <v>2405</v>
      </c>
      <c r="E6" s="1691" t="s">
        <v>2396</v>
      </c>
      <c r="F6" s="1691" t="s">
        <v>28</v>
      </c>
      <c r="G6" s="1691" t="s">
        <v>28</v>
      </c>
      <c r="H6" s="1691" t="s">
        <v>28</v>
      </c>
      <c r="I6" s="1691" t="s">
        <v>28</v>
      </c>
    </row>
    <row customHeight="1" ht="11.25">
      <c r="A7" s="1691" t="s">
        <v>91</v>
      </c>
      <c r="B7" s="1691" t="s">
        <v>2406</v>
      </c>
      <c r="C7" s="1691" t="s">
        <v>28</v>
      </c>
      <c r="D7" s="1691" t="s">
        <v>2407</v>
      </c>
      <c r="E7" s="1691" t="s">
        <v>2408</v>
      </c>
      <c r="F7" s="1691" t="s">
        <v>28</v>
      </c>
      <c r="G7" s="1691" t="s">
        <v>28</v>
      </c>
      <c r="H7" s="1691" t="s">
        <v>28</v>
      </c>
      <c r="I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7496B-1AA7-6FE3-A69E-0.2C5CAC7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BEB9D-E3B1-7921-6381-0.AF98CA8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ИМУП «ПОСЖИЛКОМСЕРВИС»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EE126-BB7C-552A-5B69-0.EB7907B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2409</v>
      </c>
    </row>
    <row customHeight="1" ht="11.25">
      <c r="A2" s="183" t="s">
        <v>97</v>
      </c>
      <c r="B2" s="183" t="s">
        <v>2410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81A43-60EA-C064-C38D-0.0E2FE65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2411</v>
      </c>
      <c r="B1" s="835" t="s">
        <v>2412</v>
      </c>
    </row>
    <row customHeight="1" ht="11.25">
      <c r="A2" s="835">
        <v>4213775</v>
      </c>
      <c r="B2" s="835" t="s">
        <v>1227</v>
      </c>
    </row>
    <row customHeight="1" ht="11.25">
      <c r="A3" s="835">
        <v>4213784</v>
      </c>
      <c r="B3" s="835" t="s">
        <v>1262</v>
      </c>
    </row>
    <row customHeight="1" ht="11.25">
      <c r="A4" s="835">
        <v>4213781</v>
      </c>
      <c r="B4" s="835" t="s">
        <v>1255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1396</v>
      </c>
    </row>
    <row customHeight="1" ht="11.25">
      <c r="A10" s="835">
        <v>4213783</v>
      </c>
      <c r="B10" s="835" t="s">
        <v>1411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1124-3653-96F8-CFD2-0.C38E84E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2411</v>
      </c>
      <c r="B1" s="835" t="s">
        <v>2413</v>
      </c>
    </row>
    <row customHeight="1" ht="11.25">
      <c r="A2" s="835" t="s">
        <v>2414</v>
      </c>
      <c r="B2" s="835" t="s">
        <v>1510</v>
      </c>
    </row>
    <row customHeight="1" ht="11.25">
      <c r="A3" s="835" t="s">
        <v>2415</v>
      </c>
      <c r="B3" s="835" t="s">
        <v>1520</v>
      </c>
    </row>
    <row customHeight="1" ht="11.25">
      <c r="A4" s="835" t="s">
        <v>2416</v>
      </c>
      <c r="B4" s="835" t="s">
        <v>1529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590DC-A393-493C-2A32-0.AE3BEA6E}"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3" t="s">
        <v>2332</v>
      </c>
      <c r="B1" s="373" t="s">
        <v>2333</v>
      </c>
      <c r="C1" s="373" t="s">
        <v>2334</v>
      </c>
      <c r="D1" s="373" t="s">
        <v>2335</v>
      </c>
      <c r="E1" s="0" t="s">
        <v>2336</v>
      </c>
      <c r="F1" s="0" t="s">
        <v>2337</v>
      </c>
      <c r="G1" s="0" t="s">
        <v>2338</v>
      </c>
    </row>
    <row customHeight="1" ht="11.25">
      <c r="A2" s="0" t="s">
        <v>16</v>
      </c>
      <c r="B2" s="0" t="s">
        <v>99</v>
      </c>
      <c r="C2" s="0" t="s">
        <v>2339</v>
      </c>
      <c r="D2" s="0" t="s">
        <v>99</v>
      </c>
      <c r="E2" s="0" t="s">
        <v>2339</v>
      </c>
      <c r="F2" s="0" t="s">
        <v>2340</v>
      </c>
      <c r="G2" s="0" t="s">
        <v>109</v>
      </c>
    </row>
    <row customHeight="1" ht="11.25">
      <c r="A3" s="0" t="s">
        <v>16</v>
      </c>
      <c r="B3" s="0" t="s">
        <v>99</v>
      </c>
      <c r="C3" s="0" t="s">
        <v>2339</v>
      </c>
      <c r="D3" s="0" t="s">
        <v>2341</v>
      </c>
      <c r="E3" s="0" t="s">
        <v>2342</v>
      </c>
      <c r="F3" s="0" t="s">
        <v>2343</v>
      </c>
      <c r="G3" s="0" t="s">
        <v>110</v>
      </c>
    </row>
    <row customHeight="1" ht="11.25">
      <c r="A4" s="0" t="s">
        <v>16</v>
      </c>
      <c r="B4" s="0" t="s">
        <v>99</v>
      </c>
      <c r="C4" s="0" t="s">
        <v>2339</v>
      </c>
      <c r="D4" s="0" t="s">
        <v>2344</v>
      </c>
      <c r="E4" s="0" t="s">
        <v>2345</v>
      </c>
      <c r="F4" s="0" t="s">
        <v>2343</v>
      </c>
      <c r="G4" s="0" t="s">
        <v>89</v>
      </c>
    </row>
    <row customHeight="1" ht="11.25">
      <c r="A5" s="0" t="s">
        <v>16</v>
      </c>
      <c r="B5" s="0" t="s">
        <v>99</v>
      </c>
      <c r="C5" s="0" t="s">
        <v>2339</v>
      </c>
      <c r="D5" s="0" t="s">
        <v>2346</v>
      </c>
      <c r="E5" s="0" t="s">
        <v>2347</v>
      </c>
      <c r="F5" s="0" t="s">
        <v>2343</v>
      </c>
      <c r="G5" s="0" t="s">
        <v>90</v>
      </c>
    </row>
    <row customHeight="1" ht="11.25">
      <c r="A6" s="0" t="s">
        <v>16</v>
      </c>
      <c r="B6" s="0" t="s">
        <v>99</v>
      </c>
      <c r="C6" s="0" t="s">
        <v>2339</v>
      </c>
      <c r="D6" s="0" t="s">
        <v>2348</v>
      </c>
      <c r="E6" s="0" t="s">
        <v>2349</v>
      </c>
      <c r="F6" s="0" t="s">
        <v>2343</v>
      </c>
      <c r="G6" s="0" t="s">
        <v>111</v>
      </c>
    </row>
    <row customHeight="1" ht="11.25">
      <c r="A7" s="0" t="s">
        <v>16</v>
      </c>
      <c r="B7" s="0" t="s">
        <v>99</v>
      </c>
      <c r="C7" s="0" t="s">
        <v>2339</v>
      </c>
      <c r="D7" s="0" t="s">
        <v>2350</v>
      </c>
      <c r="E7" s="0" t="s">
        <v>2351</v>
      </c>
      <c r="F7" s="0" t="s">
        <v>2343</v>
      </c>
      <c r="G7" s="0" t="s">
        <v>91</v>
      </c>
    </row>
    <row customHeight="1" ht="11.25">
      <c r="A8" s="0" t="s">
        <v>16</v>
      </c>
      <c r="B8" s="0" t="s">
        <v>99</v>
      </c>
      <c r="C8" s="0" t="s">
        <v>2339</v>
      </c>
      <c r="D8" s="0" t="s">
        <v>2352</v>
      </c>
      <c r="E8" s="0" t="s">
        <v>2353</v>
      </c>
      <c r="F8" s="0" t="s">
        <v>2343</v>
      </c>
      <c r="G8" s="0" t="s">
        <v>92</v>
      </c>
    </row>
    <row customHeight="1" ht="11.25">
      <c r="A9" s="0" t="s">
        <v>16</v>
      </c>
      <c r="B9" s="0" t="s">
        <v>99</v>
      </c>
      <c r="C9" s="0" t="s">
        <v>2339</v>
      </c>
      <c r="D9" s="0" t="s">
        <v>2354</v>
      </c>
      <c r="E9" s="0" t="s">
        <v>2355</v>
      </c>
      <c r="F9" s="0" t="s">
        <v>2343</v>
      </c>
      <c r="G9" s="0" t="s">
        <v>112</v>
      </c>
    </row>
    <row customHeight="1" ht="11.25">
      <c r="A10" s="0" t="s">
        <v>16</v>
      </c>
      <c r="B10" s="0" t="s">
        <v>99</v>
      </c>
      <c r="C10" s="0" t="s">
        <v>2339</v>
      </c>
      <c r="D10" s="0" t="s">
        <v>2356</v>
      </c>
      <c r="E10" s="0" t="s">
        <v>2357</v>
      </c>
      <c r="F10" s="0" t="s">
        <v>2358</v>
      </c>
      <c r="G10" s="0" t="s">
        <v>148</v>
      </c>
    </row>
    <row customHeight="1" ht="11.25">
      <c r="A11" s="0" t="s">
        <v>16</v>
      </c>
      <c r="B11" s="0" t="s">
        <v>99</v>
      </c>
      <c r="C11" s="0" t="s">
        <v>2339</v>
      </c>
      <c r="D11" s="0" t="s">
        <v>2359</v>
      </c>
      <c r="E11" s="0" t="s">
        <v>2360</v>
      </c>
      <c r="F11" s="0" t="s">
        <v>2343</v>
      </c>
      <c r="G11" s="0" t="s">
        <v>149</v>
      </c>
    </row>
    <row customHeight="1" ht="11.25">
      <c r="A12" s="0" t="s">
        <v>16</v>
      </c>
      <c r="B12" s="0" t="s">
        <v>99</v>
      </c>
      <c r="C12" s="0" t="s">
        <v>2339</v>
      </c>
      <c r="D12" s="0" t="s">
        <v>2361</v>
      </c>
      <c r="E12" s="0" t="s">
        <v>2362</v>
      </c>
      <c r="F12" s="0" t="s">
        <v>2343</v>
      </c>
      <c r="G12" s="0" t="s">
        <v>150</v>
      </c>
    </row>
    <row customHeight="1" ht="11.25">
      <c r="A13" s="0" t="s">
        <v>16</v>
      </c>
      <c r="B13" s="0" t="s">
        <v>99</v>
      </c>
      <c r="C13" s="0" t="s">
        <v>2339</v>
      </c>
      <c r="D13" s="0" t="s">
        <v>2363</v>
      </c>
      <c r="E13" s="0" t="s">
        <v>2364</v>
      </c>
      <c r="F13" s="0" t="s">
        <v>2343</v>
      </c>
      <c r="G13" s="0" t="s">
        <v>151</v>
      </c>
    </row>
    <row customHeight="1" ht="11.25">
      <c r="A14" s="0" t="s">
        <v>16</v>
      </c>
      <c r="B14" s="0" t="s">
        <v>99</v>
      </c>
      <c r="C14" s="0" t="s">
        <v>2339</v>
      </c>
      <c r="D14" s="0" t="s">
        <v>2365</v>
      </c>
      <c r="E14" s="0" t="s">
        <v>2366</v>
      </c>
      <c r="F14" s="0" t="s">
        <v>2343</v>
      </c>
      <c r="G14" s="0" t="s">
        <v>152</v>
      </c>
    </row>
    <row customHeight="1" ht="11.25">
      <c r="A15" s="0" t="s">
        <v>16</v>
      </c>
      <c r="B15" s="0" t="s">
        <v>99</v>
      </c>
      <c r="C15" s="0" t="s">
        <v>2339</v>
      </c>
      <c r="D15" s="0" t="s">
        <v>2367</v>
      </c>
      <c r="E15" s="0" t="s">
        <v>2368</v>
      </c>
      <c r="F15" s="0" t="s">
        <v>2343</v>
      </c>
      <c r="G15" s="0" t="s">
        <v>153</v>
      </c>
    </row>
    <row customHeight="1" ht="11.25">
      <c r="A16" s="0" t="s">
        <v>16</v>
      </c>
      <c r="B16" s="0" t="s">
        <v>99</v>
      </c>
      <c r="C16" s="0" t="s">
        <v>2339</v>
      </c>
      <c r="D16" s="0" t="s">
        <v>100</v>
      </c>
      <c r="E16" s="0" t="s">
        <v>101</v>
      </c>
      <c r="F16" s="0" t="s">
        <v>2369</v>
      </c>
      <c r="G16" s="0" t="s">
        <v>98</v>
      </c>
    </row>
    <row customHeight="1" ht="11.25">
      <c r="A17" s="0" t="s">
        <v>16</v>
      </c>
      <c r="B17" s="0" t="s">
        <v>99</v>
      </c>
      <c r="C17" s="0" t="s">
        <v>2339</v>
      </c>
      <c r="D17" s="0" t="s">
        <v>2370</v>
      </c>
      <c r="E17" s="0" t="s">
        <v>2371</v>
      </c>
      <c r="F17" s="0" t="s">
        <v>2343</v>
      </c>
      <c r="G17" s="0" t="s">
        <v>1476</v>
      </c>
    </row>
    <row customHeight="1" ht="11.25">
      <c r="A18" s="0" t="s">
        <v>16</v>
      </c>
      <c r="B18" s="0" t="s">
        <v>99</v>
      </c>
      <c r="C18" s="0" t="s">
        <v>2339</v>
      </c>
      <c r="D18" s="0" t="s">
        <v>2372</v>
      </c>
      <c r="E18" s="0" t="s">
        <v>2373</v>
      </c>
      <c r="F18" s="0" t="s">
        <v>2343</v>
      </c>
      <c r="G18" s="0" t="s">
        <v>1488</v>
      </c>
    </row>
    <row customHeight="1" ht="11.25">
      <c r="A19" s="0" t="s">
        <v>16</v>
      </c>
      <c r="B19" s="0" t="s">
        <v>99</v>
      </c>
      <c r="C19" s="0" t="s">
        <v>2339</v>
      </c>
      <c r="D19" s="0" t="s">
        <v>2374</v>
      </c>
      <c r="E19" s="0" t="s">
        <v>2375</v>
      </c>
      <c r="F19" s="0" t="s">
        <v>2343</v>
      </c>
      <c r="G19" s="0" t="s">
        <v>1502</v>
      </c>
    </row>
    <row customHeight="1" ht="11.25">
      <c r="A20" s="0" t="s">
        <v>16</v>
      </c>
      <c r="B20" s="0" t="s">
        <v>99</v>
      </c>
      <c r="C20" s="0" t="s">
        <v>2339</v>
      </c>
      <c r="D20" s="0" t="s">
        <v>2376</v>
      </c>
      <c r="E20" s="0" t="s">
        <v>2377</v>
      </c>
      <c r="F20" s="0" t="s">
        <v>2343</v>
      </c>
      <c r="G20" s="0" t="s">
        <v>1514</v>
      </c>
    </row>
    <row customHeight="1" ht="11.25">
      <c r="A21" s="0" t="s">
        <v>16</v>
      </c>
      <c r="B21" s="0" t="s">
        <v>99</v>
      </c>
      <c r="C21" s="0" t="s">
        <v>2339</v>
      </c>
      <c r="D21" s="0" t="s">
        <v>2378</v>
      </c>
      <c r="E21" s="0" t="s">
        <v>2379</v>
      </c>
      <c r="F21" s="0" t="s">
        <v>2343</v>
      </c>
      <c r="G21" s="0" t="s">
        <v>1523</v>
      </c>
    </row>
    <row customHeight="1" ht="11.25">
      <c r="A22" s="0" t="s">
        <v>16</v>
      </c>
      <c r="B22" s="0" t="s">
        <v>99</v>
      </c>
      <c r="C22" s="0" t="s">
        <v>2339</v>
      </c>
      <c r="D22" s="0" t="s">
        <v>2380</v>
      </c>
      <c r="E22" s="0" t="s">
        <v>2381</v>
      </c>
      <c r="F22" s="0" t="s">
        <v>2343</v>
      </c>
      <c r="G22" s="0" t="s">
        <v>1539</v>
      </c>
    </row>
    <row customHeight="1" ht="11.25">
      <c r="A23" s="0" t="s">
        <v>16</v>
      </c>
      <c r="B23" s="0" t="s">
        <v>2382</v>
      </c>
      <c r="C23" s="0" t="s">
        <v>2383</v>
      </c>
      <c r="D23" s="0" t="s">
        <v>2382</v>
      </c>
      <c r="E23" s="0" t="s">
        <v>2383</v>
      </c>
      <c r="F23" s="0" t="s">
        <v>2384</v>
      </c>
      <c r="G23" s="0" t="s">
        <v>1546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E83F3-04A5-73DD-56B2-0.ADCC5C5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2417</v>
      </c>
      <c r="B1" s="835" t="s">
        <v>2418</v>
      </c>
      <c r="C1" s="835" t="s">
        <v>1173</v>
      </c>
    </row>
    <row customHeight="1" ht="11.25">
      <c r="A2" s="835">
        <v>4189678</v>
      </c>
      <c r="B2" s="835" t="s">
        <v>2419</v>
      </c>
      <c r="C2" s="835" t="s">
        <v>2420</v>
      </c>
    </row>
    <row customHeight="1" ht="11.25">
      <c r="A3" s="835">
        <v>4190415</v>
      </c>
      <c r="B3" s="835" t="s">
        <v>2421</v>
      </c>
      <c r="C3" s="835" t="s">
        <v>2420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3382B-16C5-46C7-0BE5-0.D565215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2422</v>
      </c>
      <c r="B1" s="163" t="s">
        <v>2423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D2FD-34FC-7038-49F8-0.DE4F9D0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2424</v>
      </c>
      <c r="B1" s="0" t="b">
        <v>1</v>
      </c>
    </row>
    <row customHeight="1" ht="11.25">
      <c r="A2" s="0" t="s">
        <v>2425</v>
      </c>
      <c r="B2" s="0" t="b">
        <v>0</v>
      </c>
    </row>
    <row customHeight="1" ht="11.25">
      <c r="A3" s="0" t="s">
        <v>2426</v>
      </c>
      <c r="B3" s="0" t="b">
        <v>0</v>
      </c>
    </row>
    <row customHeight="1" ht="11.25">
      <c r="A4" s="0" t="s">
        <v>2427</v>
      </c>
      <c r="B4" s="0" t="b">
        <v>0</v>
      </c>
    </row>
    <row customHeight="1" ht="11.25">
      <c r="A5" s="0" t="s">
        <v>2428</v>
      </c>
      <c r="B5" s="0" t="b">
        <v>0</v>
      </c>
    </row>
    <row customHeight="1" ht="11.25">
      <c r="A6" s="0" t="s">
        <v>2429</v>
      </c>
      <c r="B6" s="0" t="b">
        <v>1</v>
      </c>
    </row>
    <row customHeight="1" ht="11.25">
      <c r="A7" s="0" t="s">
        <v>2430</v>
      </c>
      <c r="B7" s="0" t="b">
        <v>0</v>
      </c>
    </row>
    <row customHeight="1" ht="11.25">
      <c r="A8" s="0" t="s">
        <v>2431</v>
      </c>
      <c r="B8" s="0" t="b">
        <v>0</v>
      </c>
    </row>
    <row customHeight="1" ht="11.25">
      <c r="A9" s="0" t="s">
        <v>2432</v>
      </c>
      <c r="B9" s="0" t="b">
        <v>0</v>
      </c>
    </row>
    <row customHeight="1" ht="11.25">
      <c r="A10" s="0" t="s">
        <v>2433</v>
      </c>
      <c r="B10" s="0" t="b">
        <v>0</v>
      </c>
    </row>
    <row customHeight="1" ht="11.25">
      <c r="A11" s="0" t="s">
        <v>2434</v>
      </c>
      <c r="B11" s="0" t="b">
        <v>0</v>
      </c>
    </row>
    <row customHeight="1" ht="11.25">
      <c r="A12" s="0" t="s">
        <v>2435</v>
      </c>
      <c r="B12" s="0" t="b">
        <v>0</v>
      </c>
    </row>
    <row customHeight="1" ht="11.25">
      <c r="A13" s="0" t="s">
        <v>2436</v>
      </c>
      <c r="B13" s="0" t="b">
        <v>0</v>
      </c>
    </row>
    <row customHeight="1" ht="11.25">
      <c r="A14" s="0" t="s">
        <v>2437</v>
      </c>
      <c r="B14" s="0" t="b">
        <v>1</v>
      </c>
    </row>
    <row customHeight="1" ht="11.25">
      <c r="A15" s="0" t="s">
        <v>2438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09A78-03D2-5D3B-D06D-0.B37AAF5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78CB-75B5-0408-57FB-0.E0A9205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2439</v>
      </c>
      <c r="B1" s="67" t="s">
        <v>2440</v>
      </c>
    </row>
    <row customHeight="1" ht="11.25">
      <c r="A2" s="64" t="s">
        <v>2441</v>
      </c>
      <c r="B2" s="64" t="s">
        <v>2442</v>
      </c>
    </row>
    <row customHeight="1" ht="11.25">
      <c r="A3" s="64" t="s">
        <v>2443</v>
      </c>
      <c r="B3" s="64" t="s">
        <v>2444</v>
      </c>
    </row>
    <row customHeight="1" ht="11.25">
      <c r="A4" s="64" t="s">
        <v>2445</v>
      </c>
      <c r="B4" s="64" t="s">
        <v>2446</v>
      </c>
    </row>
    <row customHeight="1" ht="11.25">
      <c r="A5" s="64" t="s">
        <v>2447</v>
      </c>
      <c r="B5" s="64" t="s">
        <v>2448</v>
      </c>
    </row>
    <row customHeight="1" ht="11.25">
      <c r="A6" s="64" t="s">
        <v>2449</v>
      </c>
      <c r="B6" s="64" t="s">
        <v>2450</v>
      </c>
    </row>
    <row customHeight="1" ht="11.25">
      <c r="A7" s="64" t="s">
        <v>2451</v>
      </c>
      <c r="B7" s="64" t="s">
        <v>2452</v>
      </c>
    </row>
    <row customHeight="1" ht="11.25">
      <c r="A8" s="64" t="s">
        <v>2453</v>
      </c>
      <c r="B8" s="64" t="s">
        <v>2454</v>
      </c>
    </row>
    <row customHeight="1" ht="11.25">
      <c r="A9" s="64" t="s">
        <v>2455</v>
      </c>
      <c r="B9" s="64" t="s">
        <v>2456</v>
      </c>
    </row>
    <row customHeight="1" ht="11.25">
      <c r="A10" s="64" t="s">
        <v>2457</v>
      </c>
      <c r="B10" s="64" t="s">
        <v>2458</v>
      </c>
    </row>
    <row customHeight="1" ht="11.25">
      <c r="A11" s="64" t="s">
        <v>2459</v>
      </c>
      <c r="B11" s="64" t="s">
        <v>2460</v>
      </c>
    </row>
    <row customHeight="1" ht="11.25">
      <c r="A12" s="64" t="s">
        <v>2461</v>
      </c>
      <c r="B12" s="64" t="s">
        <v>2462</v>
      </c>
    </row>
    <row customHeight="1" ht="11.25">
      <c r="A13" s="64" t="s">
        <v>2463</v>
      </c>
      <c r="B13" s="64" t="s">
        <v>2464</v>
      </c>
    </row>
    <row customHeight="1" ht="11.25">
      <c r="A14" s="64" t="s">
        <v>2465</v>
      </c>
      <c r="B14" s="64" t="s">
        <v>2466</v>
      </c>
    </row>
    <row customHeight="1" ht="11.25">
      <c r="A15" s="64" t="s">
        <v>2467</v>
      </c>
      <c r="B15" s="64" t="s">
        <v>2468</v>
      </c>
    </row>
    <row customHeight="1" ht="11.25">
      <c r="A16" s="64" t="s">
        <v>2469</v>
      </c>
      <c r="B16" s="64" t="s">
        <v>2470</v>
      </c>
    </row>
    <row customHeight="1" ht="11.25">
      <c r="A17" s="64" t="s">
        <v>2471</v>
      </c>
      <c r="B17" s="64" t="s">
        <v>2472</v>
      </c>
    </row>
    <row customHeight="1" ht="11.25">
      <c r="A18" s="64" t="s">
        <v>2473</v>
      </c>
      <c r="B18" s="64" t="s">
        <v>2474</v>
      </c>
    </row>
    <row customHeight="1" ht="11.25">
      <c r="A19" s="64" t="s">
        <v>2475</v>
      </c>
      <c r="B19" s="64" t="s">
        <v>2476</v>
      </c>
    </row>
    <row customHeight="1" ht="11.25">
      <c r="A20" s="64" t="s">
        <v>2477</v>
      </c>
      <c r="B20" s="64" t="s">
        <v>2478</v>
      </c>
    </row>
    <row customHeight="1" ht="11.25">
      <c r="A21" s="64" t="s">
        <v>2479</v>
      </c>
      <c r="B21" s="64" t="s">
        <v>2480</v>
      </c>
    </row>
    <row customHeight="1" ht="11.25">
      <c r="A22" s="64" t="s">
        <v>2481</v>
      </c>
      <c r="B22" s="64" t="s">
        <v>2482</v>
      </c>
    </row>
    <row customHeight="1" ht="11.25">
      <c r="A23" s="64" t="s">
        <v>2483</v>
      </c>
      <c r="B23" s="64" t="s">
        <v>2484</v>
      </c>
    </row>
    <row customHeight="1" ht="11.25">
      <c r="A24" s="64" t="s">
        <v>2485</v>
      </c>
      <c r="B24" s="64" t="s">
        <v>2486</v>
      </c>
    </row>
    <row customHeight="1" ht="11.25">
      <c r="A25" s="64" t="s">
        <v>2487</v>
      </c>
      <c r="B25" s="64" t="s">
        <v>2488</v>
      </c>
    </row>
    <row customHeight="1" ht="11.25">
      <c r="A26" s="64" t="s">
        <v>2489</v>
      </c>
      <c r="B26" s="64" t="s">
        <v>2490</v>
      </c>
    </row>
    <row customHeight="1" ht="11.25">
      <c r="A27" s="64" t="s">
        <v>2491</v>
      </c>
      <c r="B27" s="64" t="s">
        <v>2492</v>
      </c>
    </row>
    <row customHeight="1" ht="11.25">
      <c r="A28" s="64" t="s">
        <v>2493</v>
      </c>
      <c r="B28" s="64" t="s">
        <v>2494</v>
      </c>
    </row>
    <row customHeight="1" ht="11.25">
      <c r="A29" s="64" t="s">
        <v>2495</v>
      </c>
      <c r="B29" s="64" t="s">
        <v>2496</v>
      </c>
    </row>
    <row customHeight="1" ht="11.25">
      <c r="A30" s="64" t="s">
        <v>2497</v>
      </c>
      <c r="B30" s="64" t="s">
        <v>2498</v>
      </c>
    </row>
    <row customHeight="1" ht="11.25">
      <c r="A31" s="64" t="s">
        <v>2499</v>
      </c>
      <c r="B31" s="64" t="s">
        <v>2500</v>
      </c>
    </row>
    <row customHeight="1" ht="11.25">
      <c r="A32" s="64" t="s">
        <v>2501</v>
      </c>
      <c r="B32" s="64" t="s">
        <v>2502</v>
      </c>
    </row>
    <row customHeight="1" ht="11.25">
      <c r="A33" s="64" t="s">
        <v>2503</v>
      </c>
      <c r="B33" s="64" t="s">
        <v>2504</v>
      </c>
    </row>
    <row customHeight="1" ht="11.25">
      <c r="A34" s="64" t="s">
        <v>2505</v>
      </c>
      <c r="B34" s="64" t="s">
        <v>2506</v>
      </c>
    </row>
    <row customHeight="1" ht="11.25">
      <c r="A35" s="64" t="s">
        <v>2507</v>
      </c>
      <c r="B35" s="64" t="s">
        <v>2508</v>
      </c>
    </row>
    <row customHeight="1" ht="11.25">
      <c r="A36" s="64" t="s">
        <v>2509</v>
      </c>
      <c r="B36" s="64" t="s">
        <v>2510</v>
      </c>
    </row>
    <row customHeight="1" ht="11.25">
      <c r="A37" s="64" t="s">
        <v>2511</v>
      </c>
      <c r="B37" s="64" t="s">
        <v>2512</v>
      </c>
    </row>
    <row customHeight="1" ht="11.25">
      <c r="A38" s="64" t="s">
        <v>2513</v>
      </c>
      <c r="B38" s="64" t="s">
        <v>2514</v>
      </c>
    </row>
    <row customHeight="1" ht="11.25">
      <c r="A39" s="64" t="s">
        <v>2515</v>
      </c>
      <c r="B39" s="64" t="s">
        <v>2516</v>
      </c>
    </row>
    <row customHeight="1" ht="11.25">
      <c r="A40" s="64" t="s">
        <v>2517</v>
      </c>
      <c r="B40" s="64" t="s">
        <v>2518</v>
      </c>
    </row>
    <row customHeight="1" ht="11.25">
      <c r="A41" s="64" t="s">
        <v>2519</v>
      </c>
      <c r="B41" s="64" t="s">
        <v>2520</v>
      </c>
    </row>
    <row customHeight="1" ht="11.25">
      <c r="A42" s="64" t="s">
        <v>2521</v>
      </c>
      <c r="B42" s="64" t="s">
        <v>2522</v>
      </c>
    </row>
    <row customHeight="1" ht="11.25">
      <c r="A43" s="64" t="s">
        <v>2523</v>
      </c>
      <c r="B43" s="64" t="s">
        <v>2524</v>
      </c>
    </row>
    <row customHeight="1" ht="11.25">
      <c r="A44" s="64" t="s">
        <v>2525</v>
      </c>
      <c r="B44" s="64" t="s">
        <v>2526</v>
      </c>
    </row>
    <row customHeight="1" ht="11.25">
      <c r="A45" s="64" t="s">
        <v>2527</v>
      </c>
      <c r="B45" s="64" t="s">
        <v>2528</v>
      </c>
    </row>
    <row customHeight="1" ht="11.25">
      <c r="A46" s="64" t="s">
        <v>2529</v>
      </c>
      <c r="B46" s="64" t="s">
        <v>2530</v>
      </c>
    </row>
    <row customHeight="1" ht="11.25">
      <c r="A47" s="64" t="s">
        <v>2531</v>
      </c>
      <c r="B47" s="64" t="s">
        <v>2532</v>
      </c>
    </row>
    <row customHeight="1" ht="11.25">
      <c r="A48" s="64" t="s">
        <v>2533</v>
      </c>
      <c r="B48" s="64" t="s">
        <v>2534</v>
      </c>
    </row>
    <row customHeight="1" ht="11.25">
      <c r="A49" s="64" t="s">
        <v>2535</v>
      </c>
      <c r="B49" s="64" t="s">
        <v>2536</v>
      </c>
    </row>
    <row customHeight="1" ht="11.25">
      <c r="A50" s="64" t="s">
        <v>2537</v>
      </c>
      <c r="B50" s="64" t="s">
        <v>2538</v>
      </c>
    </row>
    <row customHeight="1" ht="11.25">
      <c r="A51" s="64" t="s">
        <v>2539</v>
      </c>
      <c r="B51" s="64" t="s">
        <v>2540</v>
      </c>
    </row>
    <row customHeight="1" ht="11.25">
      <c r="A52" s="64" t="s">
        <v>2541</v>
      </c>
      <c r="B52" s="64" t="s">
        <v>2542</v>
      </c>
    </row>
    <row customHeight="1" ht="11.25">
      <c r="A53" s="64" t="s">
        <v>2543</v>
      </c>
      <c r="B53" s="64" t="s">
        <v>2544</v>
      </c>
    </row>
    <row customHeight="1" ht="11.25">
      <c r="A54" s="64" t="s">
        <v>2545</v>
      </c>
      <c r="B54" s="64" t="s">
        <v>2546</v>
      </c>
    </row>
    <row customHeight="1" ht="11.25">
      <c r="A55" s="64" t="s">
        <v>2547</v>
      </c>
      <c r="B55" s="64" t="s">
        <v>2548</v>
      </c>
    </row>
    <row customHeight="1" ht="11.25">
      <c r="A56" s="64" t="s">
        <v>2549</v>
      </c>
      <c r="B56" s="64" t="s">
        <v>2550</v>
      </c>
    </row>
    <row customHeight="1" ht="11.25">
      <c r="A57" s="64" t="s">
        <v>2551</v>
      </c>
      <c r="B57" s="64" t="s">
        <v>2552</v>
      </c>
    </row>
    <row customHeight="1" ht="11.25">
      <c r="A58" s="64" t="s">
        <v>2553</v>
      </c>
      <c r="B58" s="64" t="s">
        <v>2554</v>
      </c>
    </row>
    <row customHeight="1" ht="11.25">
      <c r="A59" s="64" t="s">
        <v>2555</v>
      </c>
      <c r="B59" s="64" t="s">
        <v>2556</v>
      </c>
    </row>
    <row customHeight="1" ht="11.25">
      <c r="A60" s="64" t="s">
        <v>2557</v>
      </c>
      <c r="B60" s="64" t="s">
        <v>2558</v>
      </c>
    </row>
    <row customHeight="1" ht="11.25">
      <c r="A61" s="64"/>
      <c r="B61" s="64" t="s">
        <v>2559</v>
      </c>
    </row>
    <row customHeight="1" ht="11.25">
      <c r="A62" s="64"/>
      <c r="B62" s="64" t="s">
        <v>2560</v>
      </c>
    </row>
    <row customHeight="1" ht="11.25">
      <c r="A63" s="64"/>
      <c r="B63" s="64" t="s">
        <v>2561</v>
      </c>
    </row>
    <row customHeight="1" ht="11.25">
      <c r="A64" s="64"/>
      <c r="B64" s="64" t="s">
        <v>2562</v>
      </c>
    </row>
    <row customHeight="1" ht="11.25">
      <c r="A65" s="64"/>
      <c r="B65" s="64" t="s">
        <v>2563</v>
      </c>
    </row>
    <row customHeight="1" ht="11.25">
      <c r="A66" s="64"/>
      <c r="B66" s="64" t="s">
        <v>2564</v>
      </c>
    </row>
    <row customHeight="1" ht="11.25">
      <c r="A67" s="64"/>
      <c r="B67" s="64" t="s">
        <v>2565</v>
      </c>
    </row>
    <row customHeight="1" ht="11.25">
      <c r="A68" s="64"/>
      <c r="B68" s="64" t="s">
        <v>2566</v>
      </c>
    </row>
    <row customHeight="1" ht="11.25">
      <c r="A69" s="64"/>
      <c r="B69" s="64" t="s">
        <v>2567</v>
      </c>
    </row>
    <row customHeight="1" ht="11.25">
      <c r="A70" s="64"/>
      <c r="B70" s="64" t="s">
        <v>2568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715F5-9CEB-3C55-4576-0.9E20FFB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2569</v>
      </c>
    </row>
    <row customHeight="1" ht="90">
      <c r="B2" s="94" t="s">
        <v>2570</v>
      </c>
    </row>
    <row customHeight="1" ht="67.5">
      <c r="B3" s="94" t="s">
        <v>2571</v>
      </c>
    </row>
    <row customHeight="1" ht="33.75">
      <c r="B4" s="94" t="s">
        <v>2572</v>
      </c>
    </row>
    <row customHeight="1" ht="11.25">
      <c r="B5" s="94" t="s">
        <v>2573</v>
      </c>
    </row>
    <row customHeight="1" ht="22.5">
      <c r="B6" s="94" t="s">
        <v>2574</v>
      </c>
    </row>
    <row customHeight="1" ht="22.5">
      <c r="B7" s="94" t="s">
        <v>2575</v>
      </c>
    </row>
    <row customHeight="1" ht="22.5">
      <c r="B8" s="94" t="s">
        <v>2576</v>
      </c>
    </row>
    <row customHeight="1" ht="22.5">
      <c r="B9" s="94" t="s">
        <v>2577</v>
      </c>
    </row>
    <row customHeight="1" ht="56.25">
      <c r="B10" s="94" t="s">
        <v>2578</v>
      </c>
    </row>
    <row customHeight="1" ht="12.75">
      <c r="B11" s="159" t="s">
        <v>2579</v>
      </c>
    </row>
    <row customHeight="1" ht="11.25">
      <c r="B12" s="93" t="s">
        <v>2580</v>
      </c>
    </row>
    <row customHeight="1" ht="22.5">
      <c r="B13" s="94" t="s">
        <v>2581</v>
      </c>
    </row>
    <row customHeight="1" ht="67.5">
      <c r="B14" s="94" t="s">
        <v>2582</v>
      </c>
    </row>
    <row customHeight="1" ht="22.5">
      <c r="B15" s="94" t="s">
        <v>2583</v>
      </c>
    </row>
    <row customHeight="1" ht="11.25">
      <c r="B16" s="93" t="s">
        <v>2584</v>
      </c>
      <c r="D16" s="100"/>
    </row>
    <row customHeight="1" ht="33.75">
      <c r="B17" s="94" t="s">
        <v>2585</v>
      </c>
    </row>
    <row customHeight="1" ht="33.75">
      <c r="B18" s="94" t="s">
        <v>2586</v>
      </c>
    </row>
    <row customHeight="1" ht="11.25">
      <c r="B19" s="94" t="s">
        <v>2587</v>
      </c>
    </row>
    <row customHeight="1" ht="33.75">
      <c r="B20" s="94" t="s">
        <v>2588</v>
      </c>
    </row>
    <row customHeight="1" ht="11.25">
      <c r="B21" s="93" t="s">
        <v>2589</v>
      </c>
    </row>
    <row customHeight="1" ht="11.25">
      <c r="B22" s="94" t="s">
        <v>2590</v>
      </c>
    </row>
    <row r="24" customHeight="1" ht="22.5">
      <c r="B24" s="161" t="s">
        <v>2591</v>
      </c>
    </row>
    <row r="26" customHeight="1" ht="11.25">
      <c r="B26" s="93" t="s">
        <v>2592</v>
      </c>
    </row>
    <row customHeight="1" ht="22.5">
      <c r="B27" s="160" t="s">
        <v>399</v>
      </c>
    </row>
    <row customHeight="1" ht="56.25">
      <c r="B28" s="160" t="s">
        <v>2593</v>
      </c>
    </row>
    <row customHeight="1" ht="11.25">
      <c r="B29" s="210" t="s">
        <v>2594</v>
      </c>
    </row>
    <row customHeight="1" ht="22.5">
      <c r="B30" s="160" t="s">
        <v>2595</v>
      </c>
    </row>
    <row r="32" customHeight="1" ht="11.25">
      <c r="A32" s="188"/>
      <c r="B32" s="189" t="s">
        <v>2596</v>
      </c>
    </row>
    <row customHeight="1" ht="14.25">
      <c r="A33" s="190">
        <v>1</v>
      </c>
      <c r="B33" s="191" t="s">
        <v>2597</v>
      </c>
    </row>
    <row customHeight="1" ht="14.25">
      <c r="A34" s="190">
        <v>2</v>
      </c>
      <c r="B34" s="191" t="s">
        <v>2598</v>
      </c>
    </row>
    <row customHeight="1" ht="11.25">
      <c r="B35" s="189" t="s">
        <v>2599</v>
      </c>
    </row>
    <row customHeight="1" ht="11.25">
      <c r="B36" s="191" t="s">
        <v>2600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A38C8-09AA-3BAB-B5E8-0.C33C702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109</v>
      </c>
      <c r="E2" s="2235"/>
      <c r="F2" s="1625"/>
      <c r="G2" s="1620" t="s">
        <v>109</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ИМУП «ПОСЖИЛКОМСЕРВИС»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105</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