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Т-подкл'!$70:$71</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Т-подкл'!$72:$73</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Т-подкл'!$T$69</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Т-подкл'!$48:$66</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Т-подкл'!$46:$68</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Т-подкл'!$47:$67</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Т-подкл'!$BB$70</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<sst xmlns="http://schemas.openxmlformats.org/spreadsheetml/2006/main" count="9518" uniqueCount="2600">
  <si>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</si>
  <si>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</si>
  <si>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</si>
  <si>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</si>
  <si>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</si>
  <si>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</si>
  <si>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</si>
  <si>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</si>
  <si>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</si>
  <si>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</si>
  <si>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</si>
  <si>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</si>
  <si>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</si>
  <si>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</si>
  <si>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</si>
  <si>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</si>
  <si>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</si>
  <si>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</si>
  <si>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</si>
  <si>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</si>
  <si>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</si>
  <si>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</si>
  <si>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</si>
  <si>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</si>
  <si>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</si>
  <si>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</si>
  <si>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</si>
  <si>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</si>
  <si>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</si>
  <si>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</si>
  <si>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</si>
  <si>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</si>
  <si>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</si>
  <si>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</si>
  <si>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</si>
  <si>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</si>
  <si>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</si>
  <si>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</si>
  <si>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</si>
  <si>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</si>
  <si>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</si>
  <si>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</si>
  <si>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</si>
  <si>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</si>
  <si>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</si>
  <si>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</si>
  <si>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</si>
  <si>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</si>
  <si>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</si>
  <si>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</si>
  <si>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</si>
  <si>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</si>
  <si>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</si>
  <si>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</si>
  <si>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</si>
  <si>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</si>
  <si>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</si>
  <si>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</si>
  <si>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</si>
  <si>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</si>
  <si>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</si>
  <si>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</si>
  <si>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</si>
  <si>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</si>
  <si>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</si>
  <si>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</si>
  <si>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</si>
  <si>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</si>
  <si>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</si>
  <si>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</si>
  <si>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</si>
  <si>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</si>
  <si>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</si>
  <si>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</si>
  <si>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</si>
  <si>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</si>
  <si>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</si>
  <si>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</si>
  <si>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</si>
  <si>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</si>
  <si>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</si>
  <si>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</si>
  <si>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</si>
  <si>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</si>
  <si>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</si>
  <si>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</si>
  <si>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</si>
  <si>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</si>
  <si>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</si>
  <si>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</si>
  <si>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</si>
  <si>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</si>
  <si>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</si>
  <si>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</si>
  <si>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</si>
  <si>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</si>
  <si>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</si>
  <si>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</si>
  <si>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</si>
  <si>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</si>
  <si>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</si>
  <si>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</si>
  <si>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</si>
  <si>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</si>
  <si>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</si>
  <si>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</si>
  <si>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</si>
  <si>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</si>
  <si>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</si>
  <si>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</si>
  <si>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</si>
  <si>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</si>
  <si>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</si>
  <si>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</si>
  <si>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</si>
  <si>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</si>
  <si>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</si>
  <si>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</si>
  <si>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</si>
  <si>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</si>
  <si>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</si>
  <si>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</si>
  <si>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</si>
  <si>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</si>
  <si>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</si>
  <si>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</si>
  <si>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</si>
  <si>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</si>
  <si>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</si>
  <si>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</si>
  <si>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</si>
  <si>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</si>
  <si>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</si>
  <si>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</si>
  <si>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</si>
  <si>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</si>
  <si>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</si>
  <si>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</si>
  <si>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</si>
  <si>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</si>
  <si>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</si>
  <si>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</si>
  <si>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</si>
  <si>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</si>
  <si>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</si>
  <si>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</si>
  <si>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</si>
  <si>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</si>
  <si>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</si>
  <si>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</si>
  <si>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</si>
  <si>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</si>
  <si>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</si>
  <si>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</si>
  <si>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</si>
  <si>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</si>
  <si>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</si>
  <si>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</si>
  <si>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</si>
  <si>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</si>
  <si>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</si>
  <si>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</si>
  <si>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</si>
  <si>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</si>
  <si>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</si>
  <si>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</si>
  <si>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</si>
  <si>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</si>
  <si>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</si>
  <si>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</si>
  <si>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</si>
  <si>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</si>
  <si>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</si>
  <si>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</si>
  <si>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</si>
  <si>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</si>
  <si>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</si>
  <si>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</si>
  <si>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</si>
  <si>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</si>
  <si>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</si>
  <si>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</si>
  <si>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</si>
  <si>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</si>
  <si>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</si>
  <si>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</si>
  <si>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</si>
  <si>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</si>
  <si>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</si>
  <si>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</si>
  <si>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</si>
  <si>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</si>
  <si>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</si>
  <si>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</si>
  <si>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</si>
  <si>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</si>
  <si>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</si>
  <si>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</si>
  <si>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</si>
  <si>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</si>
  <si>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</si>
  <si>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</si>
  <si>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</si>
  <si>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</si>
  <si>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</si>
  <si>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</si>
  <si>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</si>
  <si>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</si>
  <si>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</si>
  <si>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</si>
  <si>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</si>
  <si>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</si>
  <si>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</si>
  <si>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</si>
  <si>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</si>
  <si>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</si>
  <si>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</si>
  <si>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</si>
  <si>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</si>
  <si>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</si>
  <si>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</si>
  <si>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</si>
  <si>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</si>
  <si>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</si>
  <si>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</si>
  <si>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</si>
  <si>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</si>
  <si>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</si>
  <si>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</si>
  <si>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</si>
  <si>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</si>
  <si>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</si>
  <si>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</si>
  <si>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</si>
  <si>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</si>
  <si>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</si>
  <si>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</si>
  <si>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</si>
  <si>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</si>
  <si>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</si>
  <si>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</si>
  <si>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</si>
  <si>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</si>
  <si>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Установление базовой ставки тарифа на протяженность сетей при подключении (технологическом присоединении) к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</si>
  <si>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</si>
  <si>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</si>
  <si>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</si>
  <si>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</si>
  <si>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</si>
  <si>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</si>
  <si>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</si>
  <si>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</si>
  <si>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</si>
  <si>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</si>
  <si>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</si>
  <si>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</si>
  <si>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</si>
  <si>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</si>
  <si>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</si>
  <si>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</si>
  <si>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</si>
  <si>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</si>
  <si>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</si>
  <si>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</si>
  <si>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</si>
  <si>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</si>
  <si>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</si>
  <si>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</si>
  <si>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</si>
  <si>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</si>
  <si>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</si>
  <si>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</si>
  <si>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</si>
  <si>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</si>
  <si>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</si>
  <si>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</si>
  <si>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</si>
  <si>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</si>
  <si>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</si>
  <si>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</si>
  <si>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</si>
  <si>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</si>
  <si>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</si>
  <si>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</si>
  <si>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</si>
  <si>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</si>
  <si>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</si>
  <si>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</si>
  <si>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</si>
  <si>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</si>
  <si>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</si>
  <si>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</si>
  <si>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</si>
  <si>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</si>
  <si>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</si>
  <si>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</si>
  <si>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</si>
  <si>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</si>
  <si>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</si>
  <si>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</si>
  <si>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</si>
  <si>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</si>
  <si>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</si>
  <si>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</si>
  <si>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</si>
  <si>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</si>
  <si>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</si>
  <si>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</si>
  <si>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</si>
  <si>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</si>
  <si>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</si>
  <si>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</si>
  <si>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</si>
  <si>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</si>
  <si>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</si>
  <si>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</si>
  <si>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</si>
  <si>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</si>
  <si>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</si>
  <si>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</si>
  <si>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</si>
  <si>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</si>
  <si>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</si>
  <si>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</si>
  <si>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</si>
  <si>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</si>
  <si>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</si>
  <si>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</si>
  <si>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</si>
  <si>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</si>
  <si>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</si>
  <si>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</si>
  <si>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</si>
  <si>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</si>
  <si>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</si>
  <si>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</si>
  <si>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</si>
  <si>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</si>
  <si>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</si>
  <si>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</si>
  <si>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</si>
  <si>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</si>
  <si>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</si>
  <si>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</si>
  <si>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</si>
  <si>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</si>
  <si>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</si>
  <si>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</si>
  <si>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</si>
  <si>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</si>
  <si>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</si>
  <si>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</si>
  <si>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</si>
  <si>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</si>
  <si>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</si>
  <si>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</si>
  <si>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</si>
  <si>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</si>
  <si>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</si>
  <si>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</si>
  <si>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</si>
  <si>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</si>
  <si>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</si>
  <si>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</si>
  <si>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</si>
  <si>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</si>
  <si>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</si>
  <si>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</si>
  <si>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</si>
  <si>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</si>
  <si>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</si>
  <si>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</si>
  <si>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</si>
  <si>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</si>
  <si>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</si>
  <si>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</si>
  <si>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</si>
  <si>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</si>
  <si>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</si>
  <si>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</si>
  <si>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</si>
  <si>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</si>
  <si>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</si>
  <si>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</si>
  <si>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</si>
  <si>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</si>
  <si>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</si>
  <si>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</si>
  <si>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</si>
  <si>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</si>
  <si>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</si>
  <si>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</si>
  <si>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</si>
  <si>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</si>
  <si>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</si>
  <si>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</si>
  <si>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</si>
  <si>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</si>
  <si>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</si>
  <si>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</si>
  <si>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</si>
  <si>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</si>
  <si>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</si>
  <si>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</si>
  <si>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</si>
  <si>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</si>
  <si>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</si>
  <si>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</si>
  <si>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</si>
  <si>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</si>
  <si>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</si>
  <si>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</si>
  <si>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</si>
  <si>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</si>
  <si>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</si>
  <si>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</si>
  <si>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</si>
  <si>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</si>
  <si>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</si>
  <si>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</si>
  <si>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</si>
  <si>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</si>
  <si>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</si>
  <si>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</si>
  <si>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</si>
  <si>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</si>
  <si>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</si>
  <si>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</si>
  <si>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</si>
  <si>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</si>
  <si>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</si>
  <si>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</si>
  <si>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</si>
  <si>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</si>
  <si>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</si>
  <si>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</si>
  <si>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</si>
  <si>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</si>
  <si>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</si>
  <si>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</si>
  <si>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</si>
  <si>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</si>
  <si>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</si>
  <si>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</si>
  <si>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</si>
  <si>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</si>
  <si>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</si>
  <si>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</si>
  <si>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</si>
  <si>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</si>
  <si>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</si>
  <si>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</si>
  <si>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</si>
  <si>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</si>
  <si>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</si>
  <si>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</si>
  <si>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</si>
  <si>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</si>
  <si>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</si>
  <si>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</si>
  <si>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</si>
  <si>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</si>
  <si>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</si>
  <si>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</si>
  <si>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</si>
  <si>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</si>
  <si>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</si>
  <si>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</si>
  <si>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</si>
  <si>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</si>
  <si>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</si>
  <si>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</si>
  <si>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</si>
  <si>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</si>
  <si>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</si>
  <si>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</si>
  <si>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</si>
  <si>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</si>
  <si>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</si>
  <si>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</si>
  <si>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</si>
  <si>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</si>
  <si>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</si>
  <si>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</si>
  <si>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</si>
  <si>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</si>
  <si>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</si>
  <si>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</si>
  <si>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</si>
  <si>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</si>
  <si>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</si>
  <si>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</si>
  <si>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</si>
  <si>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</si>
  <si>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</si>
  <si>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</si>
  <si>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</si>
  <si>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</si>
  <si>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</si>
  <si>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</si>
  <si>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</si>
  <si>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</si>
  <si>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</si>
  <si>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</si>
  <si>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</si>
  <si>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</si>
  <si>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</si>
  <si>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</si>
  <si>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</si>
  <si>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</si>
  <si>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</si>
  <si>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</si>
  <si>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</si>
  <si>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</si>
  <si>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</si>
  <si>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</si>
  <si>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41 мм до 70 мм включительно</t>
  </si>
  <si>
    <t>×</t>
  </si>
  <si>
    <t>от 71 мм до 100 мм включительно</t>
  </si>
  <si>
    <t>от 151 мм до 200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</si>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</sst>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47" formatCode="_-* #,##0.00\ _₽_-;\-* #,##0.00\ _₽_-;_-* &quot;-&quot;??\ _₽_-;_-@_-"/>
    <numFmt numFmtId="348" formatCode="_-* #,##0\ _₽_-;\-* #,##0\ _₽_-;_-* &quot;-&quot;\ _₽_-;_-@_-"/>
    <numFmt numFmtId="349" formatCode="_-* #,##0.00\ &quot;₽&quot;_-;\-* #,##0.00\ &quot;₽&quot;_-;_-* &quot;-&quot;??\ &quot;₽&quot;_-;_-@_-"/>
    <numFmt numFmtId="350" formatCode="_-* #,##0\ &quot;₽&quot;_-;\-* #,##0\ &quot;₽&quot;_-;_-* &quot;-&quot;\ &quot;₽&quot;_-;_-@_-"/>
    <numFmt numFmtId="351" formatCode="_-* #,##0.00[$€-1]_-;\-* #,##0.00[$€-1]_-;_-* &quot;-&quot;??[$€-1]_-"/>
    <numFmt numFmtId="352" formatCode="#,##0.0"/>
    <numFmt numFmtId="353" formatCode="#,##0.000"/>
    <numFmt numFmtId="354" formatCode="#,##0.0000"/>
    <numFmt numFmtId="355" formatCode="dd\.mm\.yyyy"/>
    <numFmt numFmtId="356" formatCode="000000"/>
    <numFmt numFmtId="35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47" fontId="6" fillId="0" borderId="0" applyFont="0" applyFill="0" applyBorder="0" applyNumberFormat="1">
      <alignment vertical="top"/>
    </xf>
    <xf numFmtId="348" fontId="6" fillId="0" borderId="0" applyFont="0" applyFill="0" applyBorder="0" applyNumberFormat="1">
      <alignment vertical="top"/>
    </xf>
    <xf numFmtId="349" fontId="6" fillId="0" borderId="0" applyFont="0" applyFill="0" applyBorder="0" applyNumberFormat="1">
      <alignment vertical="top"/>
    </xf>
    <xf numFmtId="35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51" fontId="20" fillId="0" borderId="0" applyFont="1" applyFill="0" applyBorder="0" applyNumberFormat="1"/>
    <xf numFmtId="38" fontId="21" fillId="0" borderId="0" applyFont="1" applyFill="0" applyBorder="0" applyNumberFormat="1">
      <alignment vertical="top"/>
    </xf>
    <xf numFmtId="352" fontId="22" fillId="33" borderId="0" applyFont="1" applyFill="1" applyBorder="0" applyNumberFormat="1">
      <protection locked="0"/>
    </xf>
    <xf numFmtId="0" fontId="23" fillId="0" borderId="0" applyFont="1" applyFill="0" applyBorder="0">
      <alignment vertical="center"/>
    </xf>
    <xf numFmtId="353" fontId="22" fillId="33" borderId="0" applyFont="1" applyFill="1" applyBorder="0" applyNumberFormat="1">
      <protection locked="0"/>
    </xf>
    <xf numFmtId="35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47" fontId="6" fillId="0" borderId="0" xfId="28" applyFont="0" applyNumberFormat="1">
      <alignment vertical="top"/>
    </xf>
    <xf numFmtId="348" fontId="6" fillId="0" borderId="0" xfId="29" applyFont="0" applyNumberFormat="1">
      <alignment vertical="top"/>
    </xf>
    <xf numFmtId="349" fontId="6" fillId="0" borderId="0" xfId="30" applyFont="0" applyNumberFormat="1">
      <alignment vertical="top"/>
    </xf>
    <xf numFmtId="35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51" fontId="20" fillId="0" borderId="0" xfId="49" applyFont="1" applyNumberFormat="1"/>
    <xf numFmtId="38" fontId="21" fillId="0" borderId="0" xfId="50" applyFont="1" applyNumberFormat="1">
      <alignment vertical="top"/>
    </xf>
    <xf numFmtId="352" fontId="22" fillId="33" borderId="0" xfId="51" applyFont="1" applyFill="1" applyNumberFormat="1">
      <protection locked="0"/>
    </xf>
    <xf numFmtId="0" fontId="23" fillId="0" borderId="0" xfId="52" applyFont="1">
      <alignment vertical="center"/>
    </xf>
    <xf numFmtId="353" fontId="22" fillId="33" borderId="0" xfId="53" applyFont="1" applyFill="1" applyNumberFormat="1">
      <protection locked="0"/>
    </xf>
    <xf numFmtId="35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5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5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5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5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5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5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5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54" fontId="22" fillId="39" borderId="13" xfId="0" applyFont="1" applyFill="1" applyBorder="1" applyNumberFormat="1">
      <alignment horizontal="right" vertical="center" wrapText="1"/>
      <protection locked="0"/>
    </xf>
    <xf numFmtId="35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5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5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5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53" fontId="47" fillId="0" borderId="12" xfId="0" applyFont="1" applyBorder="1" applyNumberFormat="1">
      <alignment horizontal="right" vertical="center" wrapText="1"/>
    </xf>
    <xf numFmtId="35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5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5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5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5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55" fontId="0" fillId="39" borderId="12" xfId="0" applyFont="1" applyFill="1" applyBorder="1" applyNumberFormat="1">
      <alignment horizontal="left" vertical="center" wrapText="1" indent="1"/>
      <protection locked="0"/>
    </xf>
    <xf numFmtId="355" fontId="0" fillId="0" borderId="12" xfId="0" applyFont="1" applyBorder="1" applyNumberFormat="1">
      <alignment horizontal="left" vertical="center" wrapText="1" indent="1"/>
    </xf>
    <xf numFmtId="355" fontId="0" fillId="39" borderId="12" xfId="0" applyFont="1" applyFill="1" applyBorder="1" applyNumberFormat="1">
      <alignment horizontal="center" vertical="center" wrapText="1"/>
      <protection locked="0"/>
    </xf>
    <xf numFmtId="355" fontId="47" fillId="0" borderId="0" xfId="0" applyFont="1" applyNumberFormat="1">
      <alignment horizontal="center" vertical="center" wrapText="1"/>
    </xf>
    <xf numFmtId="355" fontId="47" fillId="0" borderId="12" xfId="0" applyFont="1" applyBorder="1" applyNumberFormat="1">
      <alignment horizontal="center" vertical="center" wrapText="1"/>
    </xf>
    <xf numFmtId="355" fontId="0" fillId="39" borderId="12" xfId="0" applyFont="1" applyFill="1" applyBorder="1" applyNumberFormat="1">
      <alignment horizontal="left" vertical="center" wrapText="1"/>
      <protection locked="0"/>
    </xf>
    <xf numFmtId="355" fontId="0" fillId="36" borderId="12" xfId="0" applyFont="1" applyFill="1" applyBorder="1" applyNumberFormat="1">
      <alignment horizontal="left" vertical="center" wrapText="1" indent="1"/>
      <protection locked="0"/>
    </xf>
    <xf numFmtId="35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55" fontId="0" fillId="39" borderId="14" xfId="0" applyFont="1" applyFill="1" applyBorder="1" applyNumberFormat="1">
      <alignment horizontal="left" vertical="center" wrapText="1"/>
      <protection locked="0"/>
    </xf>
    <xf numFmtId="35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5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5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56" fontId="44" fillId="0" borderId="19" xfId="0" applyFont="1" applyBorder="1" applyNumberFormat="1">
      <alignment horizontal="center" vertical="center" wrapText="1"/>
    </xf>
    <xf numFmtId="356" fontId="44" fillId="0" borderId="20" xfId="0" applyFont="1" applyBorder="1" applyNumberFormat="1">
      <alignment horizontal="center" vertical="center" wrapText="1"/>
    </xf>
    <xf numFmtId="357" fontId="22" fillId="39" borderId="12" xfId="0" applyFont="1" applyFill="1" applyBorder="1" applyNumberFormat="1">
      <alignment horizontal="left" vertical="center" wrapText="1" indent="1"/>
      <protection locked="0"/>
    </xf>
    <xf numFmtId="35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5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5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5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55" fontId="22" fillId="34" borderId="12" xfId="0" applyFont="1" applyFill="1" applyBorder="1" applyNumberFormat="1">
      <alignment horizontal="left" vertical="center" wrapText="1" inden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5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5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5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56" fontId="22" fillId="0" borderId="17" xfId="0" applyFont="1" applyBorder="1" applyNumberFormat="1">
      <alignment horizontal="center" vertical="center" wrapText="1"/>
    </xf>
    <xf numFmtId="356" fontId="22" fillId="0" borderId="23"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5" xfId="0" applyFont="1" applyBorder="1" applyNumberFormat="1">
      <alignment horizontal="center" vertical="center" wrapText="1"/>
    </xf>
    <xf numFmtId="35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56" fontId="22" fillId="0" borderId="36" xfId="0" applyFont="1" applyBorder="1" applyNumberFormat="1">
      <alignment horizontal="center" vertical="center" wrapText="1"/>
    </xf>
    <xf numFmtId="356" fontId="22" fillId="0" borderId="12" xfId="0" applyFont="1" applyBorder="1" applyNumberFormat="1">
      <alignment horizontal="center" vertical="center" wrapText="1"/>
    </xf>
    <xf numFmtId="35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5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5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5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7" borderId="15" xfId="0" applyFont="1" applyFill="1" applyBorder="1" applyNumberFormat="1">
      <alignment horizontal="right" vertical="center" wrapText="1"/>
    </xf>
    <xf numFmtId="353"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353"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DE5B-3CD1-B45E-DDC4-0.8E3765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325BC-E9F8-8808-EEE4-0.C5D60E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B0BD-FEA3-BA7B-1482-0.D2BD40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45791</v>
      </c>
      <c r="W30" s="2265"/>
      <c r="X30" s="2265"/>
      <c r="Y30" s="2265"/>
      <c r="Z30" s="2265"/>
      <c r="AA30" s="2265"/>
      <c r="AB30" s="2265"/>
      <c r="AC30" s="327"/>
      <c r="AD30" s="2265" t="str">
        <f>IF(TITLE_DATE_PR_CHANGE="",IF(TITLE_DATE_PR="","",TITLE_DATE_PR),TITLE_DATE_PR_CHANGE)</f>
        <v>45791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603</v>
      </c>
      <c r="W31" s="2252"/>
      <c r="X31" s="2252"/>
      <c r="Y31" s="2252"/>
      <c r="Z31" s="2252"/>
      <c r="AA31" s="2252"/>
      <c r="AB31" s="2252"/>
      <c r="AC31" s="327"/>
      <c r="AD31" s="2252" t="str">
        <f>IF(TITLE_NUMBER_PR_CHANGE="",IF(TITLE_NUMBER_PR="","",TITLE_NUMBER_PR),TITLE_NUMBER_PR_CHANGE)</f>
        <v>603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45791</v>
      </c>
      <c r="W34" s="2265"/>
      <c r="X34" s="2265"/>
      <c r="Y34" s="2265"/>
      <c r="Z34" s="2265"/>
      <c r="AA34" s="2265"/>
      <c r="AB34" s="2265"/>
      <c r="AC34" s="327"/>
      <c r="AD34" s="2265" t="str">
        <f>IF(TITLE_DATE_PR_CHANGE="",IF(TITLE_DATE_PR="","",TITLE_DATE_PR),TITLE_DATE_PR_CHANGE)</f>
        <v>45791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603</v>
      </c>
      <c r="W35" s="2252"/>
      <c r="X35" s="2252"/>
      <c r="Y35" s="2252"/>
      <c r="Z35" s="2252"/>
      <c r="AA35" s="2252"/>
      <c r="AB35" s="2252"/>
      <c r="AC35" s="327"/>
      <c r="AD35" s="2252" t="str">
        <f>IF(TITLE_NUMBER_PR_CHANGE="",IF(TITLE_NUMBER_PR="","",TITLE_NUMBER_PR),TITLE_NUMBER_PR_CHANGE)</f>
        <v>603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EE09B-8E4E-516F-2E4B-0.96DEF7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45791</v>
      </c>
      <c r="W30" s="2265"/>
      <c r="X30" s="2265"/>
      <c r="Y30" s="2265"/>
      <c r="Z30" s="2265"/>
      <c r="AA30" s="2265"/>
      <c r="AB30" s="2265"/>
      <c r="AC30" s="327"/>
      <c r="AD30" s="2265" t="str">
        <f>IF(TITLE_DATE_PR_CHANGE="",IF(TITLE_DATE_PR="","",TITLE_DATE_PR),TITLE_DATE_PR_CHANGE)</f>
        <v>45791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603</v>
      </c>
      <c r="W31" s="2252"/>
      <c r="X31" s="2252"/>
      <c r="Y31" s="2252"/>
      <c r="Z31" s="2252"/>
      <c r="AA31" s="2252"/>
      <c r="AB31" s="2252"/>
      <c r="AC31" s="327"/>
      <c r="AD31" s="2252" t="str">
        <f>IF(TITLE_NUMBER_PR_CHANGE="",IF(TITLE_NUMBER_PR="","",TITLE_NUMBER_PR),TITLE_NUMBER_PR_CHANGE)</f>
        <v>603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45791</v>
      </c>
      <c r="W34" s="2265"/>
      <c r="X34" s="2265"/>
      <c r="Y34" s="2265"/>
      <c r="Z34" s="2265"/>
      <c r="AA34" s="2265"/>
      <c r="AB34" s="2265"/>
      <c r="AC34" s="327"/>
      <c r="AD34" s="2265" t="str">
        <f>IF(TITLE_DATE_PR_CHANGE="",IF(TITLE_DATE_PR="","",TITLE_DATE_PR),TITLE_DATE_PR_CHANGE)</f>
        <v>45791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603</v>
      </c>
      <c r="W35" s="2252"/>
      <c r="X35" s="2252"/>
      <c r="Y35" s="2252"/>
      <c r="Z35" s="2252"/>
      <c r="AA35" s="2252"/>
      <c r="AB35" s="2252"/>
      <c r="AC35" s="327"/>
      <c r="AD35" s="2252" t="str">
        <f>IF(TITLE_NUMBER_PR_CHANGE="",IF(TITLE_NUMBER_PR="","",TITLE_NUMBER_PR),TITLE_NUMBER_PR_CHANGE)</f>
        <v>603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95FF1-F4D2-F108-5469-0.693046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45791</v>
      </c>
      <c r="W30" s="2265"/>
      <c r="X30" s="2265"/>
      <c r="Y30" s="2265"/>
      <c r="Z30" s="2265"/>
      <c r="AA30" s="2265"/>
      <c r="AB30" s="2265"/>
      <c r="AC30" s="1636"/>
      <c r="AD30" s="2265" t="str">
        <f>IF(TITLE_DATE_PR_CHANGE="",IF(TITLE_DATE_PR="","",TITLE_DATE_PR),TITLE_DATE_PR_CHANGE)</f>
        <v>45791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603</v>
      </c>
      <c r="W31" s="2252"/>
      <c r="X31" s="2252"/>
      <c r="Y31" s="2252"/>
      <c r="Z31" s="2252"/>
      <c r="AA31" s="2252"/>
      <c r="AB31" s="2252"/>
      <c r="AC31" s="1636"/>
      <c r="AD31" s="2252" t="str">
        <f>IF(TITLE_NUMBER_PR_CHANGE="",IF(TITLE_NUMBER_PR="","",TITLE_NUMBER_PR),TITLE_NUMBER_PR_CHANGE)</f>
        <v>603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45791</v>
      </c>
      <c r="W34" s="2265"/>
      <c r="X34" s="2265"/>
      <c r="Y34" s="2265"/>
      <c r="Z34" s="2265"/>
      <c r="AA34" s="2265"/>
      <c r="AB34" s="2265"/>
      <c r="AC34" s="1636"/>
      <c r="AD34" s="2265" t="str">
        <f>IF(TITLE_DATE_PR_CHANGE="",IF(TITLE_DATE_PR="","",TITLE_DATE_PR),TITLE_DATE_PR_CHANGE)</f>
        <v>45791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603</v>
      </c>
      <c r="W35" s="2252"/>
      <c r="X35" s="2252"/>
      <c r="Y35" s="2252"/>
      <c r="Z35" s="2252"/>
      <c r="AA35" s="2252"/>
      <c r="AB35" s="2252"/>
      <c r="AC35" s="1636"/>
      <c r="AD35" s="2252" t="str">
        <f>IF(TITLE_NUMBER_PR_CHANGE="",IF(TITLE_NUMBER_PR="","",TITLE_NUMBER_PR),TITLE_NUMBER_PR_CHANGE)</f>
        <v>603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7B9F-75D3-F90D-1D97-0.C6E7C1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45791</v>
      </c>
      <c r="W30" s="2265"/>
      <c r="X30" s="2265"/>
      <c r="Y30" s="2265"/>
      <c r="Z30" s="2265"/>
      <c r="AA30" s="2265"/>
      <c r="AB30" s="2265"/>
      <c r="AC30" s="1636"/>
      <c r="AD30" s="2265" t="str">
        <f>IF(TITLE_DATE_PR_CHANGE="",IF(TITLE_DATE_PR="","",TITLE_DATE_PR),TITLE_DATE_PR_CHANGE)</f>
        <v>45791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603</v>
      </c>
      <c r="W31" s="2252"/>
      <c r="X31" s="2252"/>
      <c r="Y31" s="2252"/>
      <c r="Z31" s="2252"/>
      <c r="AA31" s="2252"/>
      <c r="AB31" s="2252"/>
      <c r="AC31" s="1636"/>
      <c r="AD31" s="2252" t="str">
        <f>IF(TITLE_NUMBER_PR_CHANGE="",IF(TITLE_NUMBER_PR="","",TITLE_NUMBER_PR),TITLE_NUMBER_PR_CHANGE)</f>
        <v>603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45791</v>
      </c>
      <c r="W34" s="2265"/>
      <c r="X34" s="2265"/>
      <c r="Y34" s="2265"/>
      <c r="Z34" s="2265"/>
      <c r="AA34" s="2265"/>
      <c r="AB34" s="2265"/>
      <c r="AC34" s="1636"/>
      <c r="AD34" s="2265" t="str">
        <f>IF(TITLE_DATE_PR_CHANGE="",IF(TITLE_DATE_PR="","",TITLE_DATE_PR),TITLE_DATE_PR_CHANGE)</f>
        <v>45791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603</v>
      </c>
      <c r="W35" s="2252"/>
      <c r="X35" s="2252"/>
      <c r="Y35" s="2252"/>
      <c r="Z35" s="2252"/>
      <c r="AA35" s="2252"/>
      <c r="AB35" s="2252"/>
      <c r="AC35" s="1636"/>
      <c r="AD35" s="2252" t="str">
        <f>IF(TITLE_NUMBER_PR_CHANGE="",IF(TITLE_NUMBER_PR="","",TITLE_NUMBER_PR),TITLE_NUMBER_PR_CHANGE)</f>
        <v>603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87E7C-A91B-E73C-AB64-0.BF60E5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45791</v>
      </c>
      <c r="W30" s="2265"/>
      <c r="X30" s="2265"/>
      <c r="Y30" s="2265"/>
      <c r="Z30" s="2265"/>
      <c r="AA30" s="2265"/>
      <c r="AB30" s="2265"/>
      <c r="AC30" s="327"/>
      <c r="AD30" s="2265" t="str">
        <f>IF(TITLE_DATE_PR_CHANGE="",IF(TITLE_DATE_PR="","",TITLE_DATE_PR),TITLE_DATE_PR_CHANGE)</f>
        <v>45791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603</v>
      </c>
      <c r="W31" s="2252"/>
      <c r="X31" s="2252"/>
      <c r="Y31" s="2252"/>
      <c r="Z31" s="2252"/>
      <c r="AA31" s="2252"/>
      <c r="AB31" s="2252"/>
      <c r="AC31" s="327"/>
      <c r="AD31" s="2252" t="str">
        <f>IF(TITLE_NUMBER_PR_CHANGE="",IF(TITLE_NUMBER_PR="","",TITLE_NUMBER_PR),TITLE_NUMBER_PR_CHANGE)</f>
        <v>603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45791</v>
      </c>
      <c r="W34" s="2265"/>
      <c r="X34" s="2265"/>
      <c r="Y34" s="2265"/>
      <c r="Z34" s="2265"/>
      <c r="AA34" s="2265"/>
      <c r="AB34" s="2265"/>
      <c r="AC34" s="327"/>
      <c r="AD34" s="2265" t="str">
        <f>IF(TITLE_DATE_PR_CHANGE="",IF(TITLE_DATE_PR="","",TITLE_DATE_PR),TITLE_DATE_PR_CHANGE)</f>
        <v>45791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603</v>
      </c>
      <c r="W35" s="2252"/>
      <c r="X35" s="2252"/>
      <c r="Y35" s="2252"/>
      <c r="Z35" s="2252"/>
      <c r="AA35" s="2252"/>
      <c r="AB35" s="2252"/>
      <c r="AC35" s="327"/>
      <c r="AD35" s="2252" t="str">
        <f>IF(TITLE_NUMBER_PR_CHANGE="",IF(TITLE_NUMBER_PR="","",TITLE_NUMBER_PR),TITLE_NUMBER_PR_CHANGE)</f>
        <v>603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3825C-0B0E-3176-3783-0.BB5931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45791</v>
      </c>
      <c r="W30" s="2265"/>
      <c r="X30" s="2265"/>
      <c r="Y30" s="2265"/>
      <c r="Z30" s="2265"/>
      <c r="AA30" s="2265"/>
      <c r="AB30" s="2265"/>
      <c r="AC30" s="327"/>
      <c r="AD30" s="2265" t="str">
        <f>IF(TITLE_DATE_PR_CHANGE="",IF(TITLE_DATE_PR="","",TITLE_DATE_PR),TITLE_DATE_PR_CHANGE)</f>
        <v>45791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603</v>
      </c>
      <c r="W31" s="2252"/>
      <c r="X31" s="2252"/>
      <c r="Y31" s="2252"/>
      <c r="Z31" s="2252"/>
      <c r="AA31" s="2252"/>
      <c r="AB31" s="2252"/>
      <c r="AC31" s="327"/>
      <c r="AD31" s="2252" t="str">
        <f>IF(TITLE_NUMBER_PR_CHANGE="",IF(TITLE_NUMBER_PR="","",TITLE_NUMBER_PR),TITLE_NUMBER_PR_CHANGE)</f>
        <v>603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45791</v>
      </c>
      <c r="W34" s="2265"/>
      <c r="X34" s="2265"/>
      <c r="Y34" s="2265"/>
      <c r="Z34" s="2265"/>
      <c r="AA34" s="2265"/>
      <c r="AB34" s="2265"/>
      <c r="AC34" s="327"/>
      <c r="AD34" s="2265" t="str">
        <f>IF(TITLE_DATE_PR_CHANGE="",IF(TITLE_DATE_PR="","",TITLE_DATE_PR),TITLE_DATE_PR_CHANGE)</f>
        <v>45791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603</v>
      </c>
      <c r="W35" s="2252"/>
      <c r="X35" s="2252"/>
      <c r="Y35" s="2252"/>
      <c r="Z35" s="2252"/>
      <c r="AA35" s="2252"/>
      <c r="AB35" s="2252"/>
      <c r="AC35" s="327"/>
      <c r="AD35" s="2252" t="str">
        <f>IF(TITLE_NUMBER_PR_CHANGE="",IF(TITLE_NUMBER_PR="","",TITLE_NUMBER_PR),TITLE_NUMBER_PR_CHANGE)</f>
        <v>603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92286-B8B8-0923-104C-0.3B14AC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45791</v>
      </c>
      <c r="W30" s="2265"/>
      <c r="X30" s="2265"/>
      <c r="Y30" s="2265"/>
      <c r="Z30" s="2265"/>
      <c r="AA30" s="2265"/>
      <c r="AB30" s="2265"/>
      <c r="AC30" s="327"/>
      <c r="AD30" s="2265" t="str">
        <f>IF(TITLE_DATE_PR_CHANGE="",IF(TITLE_DATE_PR="","",TITLE_DATE_PR),TITLE_DATE_PR_CHANGE)</f>
        <v>45791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603</v>
      </c>
      <c r="W31" s="2252"/>
      <c r="X31" s="2252"/>
      <c r="Y31" s="2252"/>
      <c r="Z31" s="2252"/>
      <c r="AA31" s="2252"/>
      <c r="AB31" s="2252"/>
      <c r="AC31" s="327"/>
      <c r="AD31" s="2252" t="str">
        <f>IF(TITLE_NUMBER_PR_CHANGE="",IF(TITLE_NUMBER_PR="","",TITLE_NUMBER_PR),TITLE_NUMBER_PR_CHANGE)</f>
        <v>603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45791</v>
      </c>
      <c r="W34" s="2265"/>
      <c r="X34" s="2265"/>
      <c r="Y34" s="2265"/>
      <c r="Z34" s="2265"/>
      <c r="AA34" s="2265"/>
      <c r="AB34" s="2265"/>
      <c r="AC34" s="327"/>
      <c r="AD34" s="2265" t="str">
        <f>IF(TITLE_DATE_PR_CHANGE="",IF(TITLE_DATE_PR="","",TITLE_DATE_PR),TITLE_DATE_PR_CHANGE)</f>
        <v>45791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603</v>
      </c>
      <c r="W35" s="2252"/>
      <c r="X35" s="2252"/>
      <c r="Y35" s="2252"/>
      <c r="Z35" s="2252"/>
      <c r="AA35" s="2252"/>
      <c r="AB35" s="2252"/>
      <c r="AC35" s="327"/>
      <c r="AD35" s="2252" t="str">
        <f>IF(TITLE_NUMBER_PR_CHANGE="",IF(TITLE_NUMBER_PR="","",TITLE_NUMBER_PR),TITLE_NUMBER_PR_CHANGE)</f>
        <v>603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F0CC3-2A7C-1AE4-0A0D-0.0B408B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249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45791</v>
      </c>
      <c r="W30" s="2265"/>
      <c r="X30" s="2265"/>
      <c r="Y30" s="2265"/>
      <c r="Z30" s="2265"/>
      <c r="AA30" s="2265"/>
      <c r="AB30" s="2265"/>
      <c r="AC30" s="327"/>
      <c r="AD30" s="2265" t="str">
        <f>IF(TITLE_DATE_PR_CHANGE="",IF(TITLE_DATE_PR="","",TITLE_DATE_PR),TITLE_DATE_PR_CHANGE)</f>
        <v>45791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603</v>
      </c>
      <c r="W31" s="2252"/>
      <c r="X31" s="2252"/>
      <c r="Y31" s="2252"/>
      <c r="Z31" s="2252"/>
      <c r="AA31" s="2252"/>
      <c r="AB31" s="2252"/>
      <c r="AC31" s="327"/>
      <c r="AD31" s="2252" t="str">
        <f>IF(TITLE_NUMBER_PR_CHANGE="",IF(TITLE_NUMBER_PR="","",TITLE_NUMBER_PR),TITLE_NUMBER_PR_CHANGE)</f>
        <v>603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45791</v>
      </c>
      <c r="W34" s="2265"/>
      <c r="X34" s="2265"/>
      <c r="Y34" s="2265"/>
      <c r="Z34" s="2265"/>
      <c r="AA34" s="2265"/>
      <c r="AB34" s="2265"/>
      <c r="AC34" s="327"/>
      <c r="AD34" s="2265" t="str">
        <f>IF(TITLE_DATE_PR_CHANGE="",IF(TITLE_DATE_PR="","",TITLE_DATE_PR),TITLE_DATE_PR_CHANGE)</f>
        <v>45791</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603</v>
      </c>
      <c r="W35" s="2252"/>
      <c r="X35" s="2252"/>
      <c r="Y35" s="2252"/>
      <c r="Z35" s="2252"/>
      <c r="AA35" s="2252"/>
      <c r="AB35" s="2252"/>
      <c r="AC35" s="327"/>
      <c r="AD35" s="2252" t="str">
        <f>IF(TITLE_NUMBER_PR_CHANGE="",IF(TITLE_NUMBER_PR="","",TITLE_NUMBER_PR),TITLE_NUMBER_PR_CHANGE)</f>
        <v>603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249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250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7D0C1-F39A-3312-27A3-0.6089E4D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249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45791</v>
      </c>
      <c r="Y34" s="2265"/>
      <c r="Z34" s="2265"/>
      <c r="AA34" s="2265"/>
      <c r="AB34" s="2265"/>
      <c r="AC34" s="2265"/>
      <c r="AD34" s="2265"/>
      <c r="AE34" s="2265"/>
      <c r="AF34" s="327"/>
      <c r="AG34" s="2265" t="str">
        <f>IF(TITLE_DATE_PR_CHANGE="",IF(TITLE_DATE_PR="","",TITLE_DATE_PR),TITLE_DATE_PR_CHANGE)</f>
        <v>45791</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603</v>
      </c>
      <c r="Y35" s="2252"/>
      <c r="Z35" s="2252"/>
      <c r="AA35" s="2252"/>
      <c r="AB35" s="2252"/>
      <c r="AC35" s="2252"/>
      <c r="AD35" s="2252"/>
      <c r="AE35" s="2252"/>
      <c r="AF35" s="327"/>
      <c r="AG35" s="2252" t="str">
        <f>IF(TITLE_NUMBER_PR_CHANGE="",IF(TITLE_NUMBER_PR="","",TITLE_NUMBER_PR),TITLE_NUMBER_PR_CHANGE)</f>
        <v>603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45791</v>
      </c>
      <c r="Y38" s="2265"/>
      <c r="Z38" s="2265"/>
      <c r="AA38" s="2265"/>
      <c r="AB38" s="2265"/>
      <c r="AC38" s="2265"/>
      <c r="AD38" s="2265"/>
      <c r="AE38" s="2265"/>
      <c r="AF38" s="327"/>
      <c r="AG38" s="2265" t="str">
        <f>IF(TITLE_DATE_PR_CHANGE="",IF(TITLE_DATE_PR="","",TITLE_DATE_PR),TITLE_DATE_PR_CHANGE)</f>
        <v>45791</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603</v>
      </c>
      <c r="Y39" s="2252"/>
      <c r="Z39" s="2252"/>
      <c r="AA39" s="2252"/>
      <c r="AB39" s="2252"/>
      <c r="AC39" s="2252"/>
      <c r="AD39" s="2252"/>
      <c r="AE39" s="2252"/>
      <c r="AF39" s="327"/>
      <c r="AG39" s="2252" t="str">
        <f>IF(TITLE_NUMBER_PR_CHANGE="",IF(TITLE_NUMBER_PR="","",TITLE_NUMBER_PR),TITLE_NUMBER_PR_CHANGE)</f>
        <v>603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249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7D72CE-6A2E-8E5E-983C-0.9E6CEEB7}"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45791</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45791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05247B2-F788-52A7-2CAE-0.2459414F}"/>
    <hyperlink ref="H17" location="Титульный!H9" display="Как заполнить?" tooltip="Помощь по работе с полями отчётной формы" xr:uid="{.C571022-CDFE-5C05-F8E7-0.67B5D63B}"/>
    <hyperlink ref="H39" location="Титульный!H9" display="Как заполнить?" tooltip="Помощь по работе с полями отчётной формы" xr:uid="{F566480D-9C17-3AEC-4951-0.D2164183}"/>
    <hyperlink ref="H62" location="Титульный!H9" display="Как заполнить?" tooltip="Помощь по работе с полями отчётной формы" xr:uid="{387FB73D-C99A-B384-9759-0.2803E3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14F8E-6183-390A-C174-0.8BC3344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249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45791</v>
      </c>
      <c r="W31" s="2265"/>
      <c r="X31" s="2265"/>
      <c r="Y31" s="2265"/>
      <c r="Z31" s="2265"/>
      <c r="AA31" s="327"/>
      <c r="AB31" s="2265" t="str">
        <f>IF(TITLE_DATE_PR_CHANGE="",IF(TITLE_DATE_PR="","",TITLE_DATE_PR),TITLE_DATE_PR_CHANGE)</f>
        <v>45791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603</v>
      </c>
      <c r="W32" s="2252"/>
      <c r="X32" s="2252"/>
      <c r="Y32" s="2252"/>
      <c r="Z32" s="2252"/>
      <c r="AA32" s="327"/>
      <c r="AB32" s="2252" t="str">
        <f>IF(TITLE_NUMBER_PR_CHANGE="",IF(TITLE_NUMBER_PR="","",TITLE_NUMBER_PR),TITLE_NUMBER_PR_CHANGE)</f>
        <v>603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45791</v>
      </c>
      <c r="W35" s="2265"/>
      <c r="X35" s="2265"/>
      <c r="Y35" s="2265"/>
      <c r="Z35" s="2265"/>
      <c r="AA35" s="327"/>
      <c r="AB35" s="2265" t="str">
        <f>IF(TITLE_DATE_PR_CHANGE="",IF(TITLE_DATE_PR="","",TITLE_DATE_PR),TITLE_DATE_PR_CHANGE)</f>
        <v>45791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603</v>
      </c>
      <c r="W36" s="2252"/>
      <c r="X36" s="2252"/>
      <c r="Y36" s="2252"/>
      <c r="Z36" s="2252"/>
      <c r="AA36" s="327"/>
      <c r="AB36" s="2252" t="str">
        <f>IF(TITLE_NUMBER_PR_CHANGE="",IF(TITLE_NUMBER_PR="","",TITLE_NUMBER_PR),TITLE_NUMBER_PR_CHANGE)</f>
        <v>603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249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250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250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B792F-77AC-AFF3-1C0A-0.4F0741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327"/>
      <c r="AC28" s="2265" t="str">
        <f>IF(TITLE_DATE_PR_CHANGE="",IF(TITLE_DATE_PR="","",TITLE_DATE_PR),TITLE_DATE_PR_CHANGE)</f>
        <v>45791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327"/>
      <c r="AC29" s="2252" t="str">
        <f>IF(TITLE_NUMBER_PR_CHANGE="",IF(TITLE_NUMBER_PR="","",TITLE_NUMBER_PR),TITLE_NUMBER_PR_CHANGE)</f>
        <v>603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327"/>
      <c r="AC32" s="2265" t="str">
        <f>IF(TITLE_DATE_PR_CHANGE="",IF(TITLE_DATE_PR="","",TITLE_DATE_PR),TITLE_DATE_PR_CHANGE)</f>
        <v>45791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327"/>
      <c r="AC33" s="2252" t="str">
        <f>IF(TITLE_NUMBER_PR_CHANGE="",IF(TITLE_NUMBER_PR="","",TITLE_NUMBER_PR),TITLE_NUMBER_PR_CHANGE)</f>
        <v>603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19A4D-77F5-630F-B582-0.4CDFE4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327"/>
      <c r="AC28" s="2265" t="str">
        <f>IF(TITLE_DATE_PR_CHANGE="",IF(TITLE_DATE_PR="","",TITLE_DATE_PR),TITLE_DATE_PR_CHANGE)</f>
        <v>45791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327"/>
      <c r="AC29" s="2252" t="str">
        <f>IF(TITLE_NUMBER_PR_CHANGE="",IF(TITLE_NUMBER_PR="","",TITLE_NUMBER_PR),TITLE_NUMBER_PR_CHANGE)</f>
        <v>603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327"/>
      <c r="AC32" s="2265" t="str">
        <f>IF(TITLE_DATE_PR_CHANGE="",IF(TITLE_DATE_PR="","",TITLE_DATE_PR),TITLE_DATE_PR_CHANGE)</f>
        <v>45791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327"/>
      <c r="AC33" s="2252" t="str">
        <f>IF(TITLE_NUMBER_PR_CHANGE="",IF(TITLE_NUMBER_PR="","",TITLE_NUMBER_PR),TITLE_NUMBER_PR_CHANGE)</f>
        <v>603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D155-B12E-A076-27A2-0.C21738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327"/>
      <c r="AC28" s="2265" t="str">
        <f>IF(TITLE_DATE_PR_CHANGE="",IF(TITLE_DATE_PR="","",TITLE_DATE_PR),TITLE_DATE_PR_CHANGE)</f>
        <v>45791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327"/>
      <c r="AC29" s="2252" t="str">
        <f>IF(TITLE_NUMBER_PR_CHANGE="",IF(TITLE_NUMBER_PR="","",TITLE_NUMBER_PR),TITLE_NUMBER_PR_CHANGE)</f>
        <v>603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327"/>
      <c r="AC32" s="2265" t="str">
        <f>IF(TITLE_DATE_PR_CHANGE="",IF(TITLE_DATE_PR="","",TITLE_DATE_PR),TITLE_DATE_PR_CHANGE)</f>
        <v>45791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327"/>
      <c r="AC33" s="2252" t="str">
        <f>IF(TITLE_NUMBER_PR_CHANGE="",IF(TITLE_NUMBER_PR="","",TITLE_NUMBER_PR),TITLE_NUMBER_PR_CHANGE)</f>
        <v>603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623F8-CB9E-0737-4124-0.87F123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327"/>
      <c r="AC28" s="2265" t="str">
        <f>IF(TITLE_DATE_PR_CHANGE="",IF(TITLE_DATE_PR="","",TITLE_DATE_PR),TITLE_DATE_PR_CHANGE)</f>
        <v>45791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327"/>
      <c r="AC29" s="2252" t="str">
        <f>IF(TITLE_NUMBER_PR_CHANGE="",IF(TITLE_NUMBER_PR="","",TITLE_NUMBER_PR),TITLE_NUMBER_PR_CHANGE)</f>
        <v>603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327"/>
      <c r="AC32" s="2265" t="str">
        <f>IF(TITLE_DATE_PR_CHANGE="",IF(TITLE_DATE_PR="","",TITLE_DATE_PR),TITLE_DATE_PR_CHANGE)</f>
        <v>45791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327"/>
      <c r="AC33" s="2252" t="str">
        <f>IF(TITLE_NUMBER_PR_CHANGE="",IF(TITLE_NUMBER_PR="","",TITLE_NUMBER_PR),TITLE_NUMBER_PR_CHANGE)</f>
        <v>603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46D2A-9068-0B29-00C8-0.CE20AAE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249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45791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603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45791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603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249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250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250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22762-150E-AF26-8C1D-0.7E34FFFC}" mc:Ignorable="x14ac xr xr2 xr3">
  <sheetPr>
    <tabColor theme="6" tint="0.4"/>
  </sheetPr>
  <dimension ref="A1:BI75"/>
  <sheetViews>
    <sheetView topLeftCell="A1" showGridLines="0" zoomScale="90" workbookViewId="0">
      <selection activeCell="AP52" sqref="AP52:AP53"/>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45791</v>
      </c>
      <c r="W32" s="2265"/>
      <c r="X32" s="2265"/>
      <c r="Y32" s="2265"/>
      <c r="Z32" s="2265"/>
      <c r="AA32" s="2265"/>
      <c r="AB32" s="2265"/>
      <c r="AC32" s="327"/>
      <c r="AD32" s="2265" t="str">
        <f>IF(TITLE_DATE_PR_CHANGE="",IF(TITLE_DATE_PR="","",TITLE_DATE_PR),TITLE_DATE_PR_CHANGE)</f>
        <v>45791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603</v>
      </c>
      <c r="W33" s="2252"/>
      <c r="X33" s="2252"/>
      <c r="Y33" s="2252"/>
      <c r="Z33" s="2252"/>
      <c r="AA33" s="2252"/>
      <c r="AB33" s="2252"/>
      <c r="AC33" s="327"/>
      <c r="AD33" s="2252" t="str">
        <f>IF(TITLE_NUMBER_PR_CHANGE="",IF(TITLE_NUMBER_PR="","",TITLE_NUMBER_PR),TITLE_NUMBER_PR_CHANGE)</f>
        <v>603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45791</v>
      </c>
      <c r="W36" s="2265"/>
      <c r="X36" s="2265"/>
      <c r="Y36" s="2265"/>
      <c r="Z36" s="2265"/>
      <c r="AA36" s="2265"/>
      <c r="AB36" s="2265"/>
      <c r="AC36" s="327"/>
      <c r="AD36" s="2265" t="str">
        <f>IF(TITLE_DATE_PR_CHANGE="",IF(TITLE_DATE_PR="","",TITLE_DATE_PR),TITLE_DATE_PR_CHANGE)</f>
        <v>45791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603</v>
      </c>
      <c r="W37" s="2252"/>
      <c r="X37" s="2252"/>
      <c r="Y37" s="2252"/>
      <c r="Z37" s="2252"/>
      <c r="AA37" s="2252"/>
      <c r="AB37" s="2252"/>
      <c r="AC37" s="327"/>
      <c r="AD37" s="2252" t="str">
        <f>IF(TITLE_NUMBER_PR_CHANGE="",IF(TITLE_NUMBER_PR="","",TITLE_NUMBER_PR),TITLE_NUMBER_PR_CHANGE)</f>
        <v>603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1</v>
      </c>
      <c r="T46" s="299" t="s">
        <v>123</v>
      </c>
      <c r="U46" s="301"/>
      <c r="V46" s="2244"/>
      <c r="W46" s="2244"/>
      <c r="X46" s="2244"/>
      <c r="Y46" s="2244"/>
      <c r="Z46" s="2244"/>
      <c r="AA46" s="2244"/>
      <c r="AB46" s="2244"/>
      <c r="AC46" s="2245"/>
      <c r="AD46" s="2243" t="str">
        <f>INDEX(PT_DIFFERENTIATION_NTAR,MATCH(A46,PT_DIFFERENTIATION_NTAR_ID,0))</f>
        <v>Установление базовой ставки тарифа на протяженность сетей при подключении (технологическом присоединении) к системе холодного водоснабжения</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1.1</v>
      </c>
      <c r="T47" s="309" t="s">
        <v>400</v>
      </c>
      <c r="U47" s="301"/>
      <c r="V47" s="2244"/>
      <c r="W47" s="2244"/>
      <c r="X47" s="2244"/>
      <c r="Y47" s="2244"/>
      <c r="Z47" s="2244"/>
      <c r="AA47" s="2244"/>
      <c r="AB47" s="2244"/>
      <c r="AC47" s="2245"/>
      <c r="AD47" s="2243" t="str">
        <f>INDEX(PT_DIFFERENTIATION_TER,MATCH(B47,PT_DIFFERENTIATION_TER_ID,0))</f>
        <v>Территория 1</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1.1.1</v>
      </c>
      <c r="T48" s="310" t="s">
        <v>481</v>
      </c>
      <c r="U48" s="301"/>
      <c r="V48" s="2244"/>
      <c r="W48" s="2244"/>
      <c r="X48" s="2244"/>
      <c r="Y48" s="2244"/>
      <c r="Z48" s="2244"/>
      <c r="AA48" s="2244"/>
      <c r="AB48" s="2244"/>
      <c r="AC48" s="2245"/>
      <c r="AD48" s="2243" t="str">
        <f>INDEX(PT_DIFFERENTIATION_CS,MATCH(C48,PT_DIFFERENTIATION_CS_ID,0))</f>
        <v>без дифференциации</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1.1.1.1</v>
      </c>
      <c r="L52" s="1365"/>
      <c r="P52" s="2258"/>
      <c r="Q52" s="2258"/>
      <c r="R52" s="358">
        <v>1</v>
      </c>
      <c r="S52" s="2342" t="str">
        <f>$K52</f>
        <v>1.1.1.1</v>
      </c>
      <c r="T52" s="2361"/>
      <c r="U52" s="301"/>
      <c r="V52" s="752"/>
      <c r="W52" s="1258"/>
      <c r="X52" s="752"/>
      <c r="Y52" s="1258"/>
      <c r="Z52" s="1735"/>
      <c r="AA52" s="1460" t="s">
        <v>65</v>
      </c>
      <c r="AB52" s="1735"/>
      <c r="AC52" s="1460" t="s">
        <v>65</v>
      </c>
      <c r="AD52" s="2186" t="s">
        <v>19</v>
      </c>
      <c r="AE52" s="2327"/>
      <c r="AF52" s="2206">
        <v>1</v>
      </c>
      <c r="AG52" s="2641" t="s">
        <v>28</v>
      </c>
      <c r="AH52" s="2108" t="s">
        <v>65</v>
      </c>
      <c r="AI52" s="2327"/>
      <c r="AJ52" s="2206">
        <v>1</v>
      </c>
      <c r="AK52" s="2328" t="s">
        <v>516</v>
      </c>
      <c r="AL52" s="2108" t="s">
        <v>65</v>
      </c>
      <c r="AM52" s="2193"/>
      <c r="AN52" s="2206">
        <v>1</v>
      </c>
      <c r="AO52" s="2358">
        <v>1.051</v>
      </c>
      <c r="AP52" s="2359" t="s">
        <v>19</v>
      </c>
      <c r="AQ52" s="312"/>
      <c r="AR52" s="1464">
        <v>1</v>
      </c>
      <c r="AS52" s="2642" t="s">
        <v>28</v>
      </c>
      <c r="AT52" s="752"/>
      <c r="AU52" s="1258"/>
      <c r="AV52" s="752"/>
      <c r="AW52" s="1258">
        <v>2472.56</v>
      </c>
      <c r="AX52" s="2603">
        <v>45791</v>
      </c>
      <c r="AY52" s="1460" t="s">
        <v>65</v>
      </c>
      <c r="AZ52" s="2603">
        <v>46022</v>
      </c>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641" t="s">
        <v>28</v>
      </c>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641" t="s">
        <v>28</v>
      </c>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4.25">
      <c r="A55" s="1364"/>
      <c r="B55" s="1364"/>
      <c r="C55" s="1364"/>
      <c r="D55" s="1364"/>
      <c r="E55" s="2260"/>
      <c r="F55" s="2260"/>
      <c r="G55" s="2260"/>
      <c r="H55" s="2260"/>
      <c r="I55" s="2287"/>
      <c r="J55" s="2287"/>
      <c r="K55" s="2257" t="str">
        <f>S51&amp;".1"</f>
        <v>.1</v>
      </c>
      <c r="L55" s="1370"/>
      <c r="M55" s="1777"/>
      <c r="N55" s="1777"/>
      <c r="O55" s="1777"/>
      <c r="P55" s="2375"/>
      <c r="Q55" s="2375"/>
      <c r="R55" s="2348">
        <v>1</v>
      </c>
      <c r="S55" s="2342" t="str">
        <f>$K55</f>
        <v>.1</v>
      </c>
      <c r="T55" s="2361"/>
      <c r="U55" s="301"/>
      <c r="V55" s="752"/>
      <c r="W55" s="1258"/>
      <c r="X55" s="752"/>
      <c r="Y55" s="1258"/>
      <c r="Z55" s="2603"/>
      <c r="AA55" s="2108" t="s">
        <v>65</v>
      </c>
      <c r="AB55" s="2603"/>
      <c r="AC55" s="2108" t="s">
        <v>65</v>
      </c>
      <c r="AD55" s="2186" t="s">
        <v>65</v>
      </c>
      <c r="AE55" s="2327"/>
      <c r="AF55" s="2438">
        <v>1</v>
      </c>
      <c r="AG55" s="2364"/>
      <c r="AH55" s="2108" t="s">
        <v>65</v>
      </c>
      <c r="AI55" s="684" t="s">
        <v>517</v>
      </c>
      <c r="AJ55" s="2438" t="s">
        <v>110</v>
      </c>
      <c r="AK55" s="2328" t="s">
        <v>518</v>
      </c>
      <c r="AL55" s="2108" t="s">
        <v>65</v>
      </c>
      <c r="AM55" s="2295"/>
      <c r="AN55" s="2438">
        <v>1</v>
      </c>
      <c r="AO55" s="2358">
        <v>1</v>
      </c>
      <c r="AP55" s="2359" t="s">
        <v>19</v>
      </c>
      <c r="AQ55" s="312"/>
      <c r="AR55" s="2438">
        <v>1</v>
      </c>
      <c r="AS55" s="2643" t="s">
        <v>28</v>
      </c>
      <c r="AT55" s="752"/>
      <c r="AU55" s="1258"/>
      <c r="AV55" s="752"/>
      <c r="AW55" s="1258">
        <v>2830.34</v>
      </c>
      <c r="AX55" s="2603">
        <v>45791</v>
      </c>
      <c r="AY55" s="2108" t="s">
        <v>65</v>
      </c>
      <c r="AZ55" s="2603">
        <v>46022</v>
      </c>
      <c r="BA55" s="2108" t="s">
        <v>65</v>
      </c>
      <c r="BB55" s="1349"/>
      <c r="BC55" s="2254" t="s">
        <v>501</v>
      </c>
      <c r="BD55" s="1643"/>
      <c r="BE55" s="1625"/>
      <c r="BF55" s="1625" t="str">
        <f>IF(T55="","",T55)</f>
        <v/>
      </c>
      <c r="BG55" s="1625"/>
      <c r="BH55" s="1625"/>
      <c r="BI55" s="1636">
        <v>0</v>
      </c>
    </row>
    <row customHeight="1" ht="14.25">
      <c r="A56" s="1364"/>
      <c r="B56" s="1364"/>
      <c r="C56" s="1364"/>
      <c r="D56" s="1364"/>
      <c r="E56" s="2260"/>
      <c r="F56" s="2260"/>
      <c r="G56" s="2260"/>
      <c r="H56" s="2260"/>
      <c r="I56" s="2287"/>
      <c r="J56" s="2287"/>
      <c r="K56" s="2257"/>
      <c r="L56" s="1370"/>
      <c r="M56" s="1777"/>
      <c r="N56" s="1777"/>
      <c r="O56" s="1777"/>
      <c r="P56" s="2375"/>
      <c r="Q56" s="2375"/>
      <c r="R56" s="2348"/>
      <c r="S56" s="2343"/>
      <c r="T56" s="2362"/>
      <c r="U56" s="301"/>
      <c r="V56" s="2644"/>
      <c r="W56" s="2645"/>
      <c r="X56" s="2644"/>
      <c r="Y56" s="2645"/>
      <c r="Z56" s="2644"/>
      <c r="AA56" s="2644"/>
      <c r="AB56" s="2644"/>
      <c r="AC56" s="2644"/>
      <c r="AD56" s="2187"/>
      <c r="AE56" s="2327"/>
      <c r="AF56" s="2438"/>
      <c r="AG56" s="2364"/>
      <c r="AH56" s="2108"/>
      <c r="AI56" s="2327"/>
      <c r="AJ56" s="2438">
        <v>1</v>
      </c>
      <c r="AK56" s="2328"/>
      <c r="AL56" s="2108"/>
      <c r="AM56" s="2296"/>
      <c r="AN56" s="2438"/>
      <c r="AO56" s="2358"/>
      <c r="AP56" s="2360"/>
      <c r="AQ56" s="2646"/>
      <c r="AR56" s="2647"/>
      <c r="AS56" s="2648" t="s">
        <v>502</v>
      </c>
      <c r="AT56" s="2644"/>
      <c r="AU56" s="2645"/>
      <c r="AV56" s="2644"/>
      <c r="AW56" s="2645"/>
      <c r="AX56" s="2644"/>
      <c r="AY56" s="2644"/>
      <c r="AZ56" s="2644"/>
      <c r="BA56" s="2644"/>
      <c r="BB56" s="2649"/>
      <c r="BC56" s="2255"/>
      <c r="BD56" s="1643"/>
      <c r="BE56" s="1625"/>
      <c r="BF56" s="1625"/>
      <c r="BG56" s="1625"/>
      <c r="BH56" s="1625"/>
      <c r="BI56" s="1636">
        <v>0</v>
      </c>
    </row>
    <row customHeight="1" ht="14.25">
      <c r="A57" s="1364"/>
      <c r="B57" s="1364"/>
      <c r="C57" s="1364"/>
      <c r="D57" s="1364"/>
      <c r="E57" s="2260"/>
      <c r="F57" s="2260"/>
      <c r="G57" s="2260"/>
      <c r="H57" s="2260"/>
      <c r="I57" s="2287"/>
      <c r="J57" s="2287"/>
      <c r="K57" s="2257"/>
      <c r="L57" s="1370"/>
      <c r="M57" s="1777"/>
      <c r="N57" s="1777"/>
      <c r="O57" s="1777"/>
      <c r="P57" s="2375"/>
      <c r="Q57" s="2375"/>
      <c r="R57" s="2348"/>
      <c r="S57" s="2343"/>
      <c r="T57" s="2362"/>
      <c r="U57" s="301"/>
      <c r="V57" s="2644"/>
      <c r="W57" s="2645"/>
      <c r="X57" s="2644"/>
      <c r="Y57" s="2645"/>
      <c r="Z57" s="2644"/>
      <c r="AA57" s="2644"/>
      <c r="AB57" s="2644"/>
      <c r="AC57" s="2644"/>
      <c r="AD57" s="2187"/>
      <c r="AE57" s="2327"/>
      <c r="AF57" s="2438"/>
      <c r="AG57" s="2364"/>
      <c r="AH57" s="2108"/>
      <c r="AI57" s="2327"/>
      <c r="AJ57" s="2438">
        <v>1</v>
      </c>
      <c r="AK57" s="2328"/>
      <c r="AL57" s="2108"/>
      <c r="AM57" s="2646"/>
      <c r="AN57" s="2650"/>
      <c r="AO57" s="2651" t="s">
        <v>503</v>
      </c>
      <c r="AP57" s="2647"/>
      <c r="AQ57" s="2647"/>
      <c r="AR57" s="2647"/>
      <c r="AS57" s="2644"/>
      <c r="AT57" s="2644"/>
      <c r="AU57" s="2645"/>
      <c r="AV57" s="2644"/>
      <c r="AW57" s="2645"/>
      <c r="AX57" s="2644"/>
      <c r="AY57" s="2644"/>
      <c r="AZ57" s="2644"/>
      <c r="BA57" s="2644"/>
      <c r="BB57" s="2649"/>
      <c r="BC57" s="2255"/>
      <c r="BD57" s="1643"/>
      <c r="BE57" s="1625"/>
      <c r="BF57" s="1625"/>
      <c r="BG57" s="1625"/>
      <c r="BH57" s="1625"/>
      <c r="BI57" s="1636">
        <v>0</v>
      </c>
    </row>
    <row customHeight="1" ht="14.25">
      <c r="A58" s="1364"/>
      <c r="B58" s="1364"/>
      <c r="C58" s="1364"/>
      <c r="D58" s="1364"/>
      <c r="E58" s="2260"/>
      <c r="F58" s="2260"/>
      <c r="G58" s="2260"/>
      <c r="H58" s="2260"/>
      <c r="I58" s="2287"/>
      <c r="J58" s="2287"/>
      <c r="K58" s="2257" t="str">
        <f>S54&amp;".1"</f>
        <v>.1</v>
      </c>
      <c r="L58" s="1370"/>
      <c r="M58" s="1777"/>
      <c r="N58" s="1777"/>
      <c r="O58" s="1777"/>
      <c r="P58" s="2375"/>
      <c r="Q58" s="2375"/>
      <c r="R58" s="2348">
        <v>1</v>
      </c>
      <c r="S58" s="2342" t="str">
        <f>$K58</f>
        <v>.1</v>
      </c>
      <c r="T58" s="2361"/>
      <c r="U58" s="301"/>
      <c r="V58" s="752"/>
      <c r="W58" s="1258"/>
      <c r="X58" s="752"/>
      <c r="Y58" s="1258"/>
      <c r="Z58" s="2603"/>
      <c r="AA58" s="2108" t="s">
        <v>65</v>
      </c>
      <c r="AB58" s="2603"/>
      <c r="AC58" s="2108" t="s">
        <v>65</v>
      </c>
      <c r="AD58" s="2186" t="s">
        <v>65</v>
      </c>
      <c r="AE58" s="2327"/>
      <c r="AF58" s="2438">
        <v>1</v>
      </c>
      <c r="AG58" s="2364"/>
      <c r="AH58" s="2108" t="s">
        <v>65</v>
      </c>
      <c r="AI58" s="684" t="s">
        <v>517</v>
      </c>
      <c r="AJ58" s="2438" t="s">
        <v>89</v>
      </c>
      <c r="AK58" s="2328" t="s">
        <v>519</v>
      </c>
      <c r="AL58" s="2108" t="s">
        <v>65</v>
      </c>
      <c r="AM58" s="2295"/>
      <c r="AN58" s="2438">
        <v>1</v>
      </c>
      <c r="AO58" s="2358">
        <v>1</v>
      </c>
      <c r="AP58" s="2359" t="s">
        <v>19</v>
      </c>
      <c r="AQ58" s="312"/>
      <c r="AR58" s="2438">
        <v>1</v>
      </c>
      <c r="AS58" s="2643" t="s">
        <v>28</v>
      </c>
      <c r="AT58" s="752"/>
      <c r="AU58" s="1258"/>
      <c r="AV58" s="752"/>
      <c r="AW58" s="1258">
        <v>3879.24</v>
      </c>
      <c r="AX58" s="2603">
        <v>45791</v>
      </c>
      <c r="AY58" s="2108" t="s">
        <v>65</v>
      </c>
      <c r="AZ58" s="2603">
        <v>46022</v>
      </c>
      <c r="BA58" s="2108" t="s">
        <v>65</v>
      </c>
      <c r="BB58" s="1349"/>
      <c r="BC58" s="2254" t="s">
        <v>501</v>
      </c>
      <c r="BD58" s="1643"/>
      <c r="BE58" s="1625"/>
      <c r="BF58" s="1625" t="str">
        <f>IF(T58="","",T58)</f>
        <v/>
      </c>
      <c r="BG58" s="1625"/>
      <c r="BH58" s="1625"/>
      <c r="BI58" s="1636">
        <v>0</v>
      </c>
    </row>
    <row customHeight="1" ht="14.25">
      <c r="A59" s="1364"/>
      <c r="B59" s="1364"/>
      <c r="C59" s="1364"/>
      <c r="D59" s="1364"/>
      <c r="E59" s="2260"/>
      <c r="F59" s="2260"/>
      <c r="G59" s="2260"/>
      <c r="H59" s="2260"/>
      <c r="I59" s="2287"/>
      <c r="J59" s="2287"/>
      <c r="K59" s="2257"/>
      <c r="L59" s="1370"/>
      <c r="M59" s="1777"/>
      <c r="N59" s="1777"/>
      <c r="O59" s="1777"/>
      <c r="P59" s="2375"/>
      <c r="Q59" s="2375"/>
      <c r="R59" s="2348"/>
      <c r="S59" s="2343"/>
      <c r="T59" s="2362"/>
      <c r="U59" s="301"/>
      <c r="V59" s="2644"/>
      <c r="W59" s="2645"/>
      <c r="X59" s="2644"/>
      <c r="Y59" s="2645"/>
      <c r="Z59" s="2644"/>
      <c r="AA59" s="2644"/>
      <c r="AB59" s="2644"/>
      <c r="AC59" s="2644"/>
      <c r="AD59" s="2187"/>
      <c r="AE59" s="2327"/>
      <c r="AF59" s="2438"/>
      <c r="AG59" s="2364"/>
      <c r="AH59" s="2108"/>
      <c r="AI59" s="2327"/>
      <c r="AJ59" s="2438" t="s">
        <v>110</v>
      </c>
      <c r="AK59" s="2328"/>
      <c r="AL59" s="2108"/>
      <c r="AM59" s="2296"/>
      <c r="AN59" s="2438"/>
      <c r="AO59" s="2358"/>
      <c r="AP59" s="2360"/>
      <c r="AQ59" s="2646"/>
      <c r="AR59" s="2647"/>
      <c r="AS59" s="2652" t="s">
        <v>502</v>
      </c>
      <c r="AT59" s="2644"/>
      <c r="AU59" s="2645"/>
      <c r="AV59" s="2644"/>
      <c r="AW59" s="2645"/>
      <c r="AX59" s="2644"/>
      <c r="AY59" s="2644"/>
      <c r="AZ59" s="2644"/>
      <c r="BA59" s="2644"/>
      <c r="BB59" s="2649"/>
      <c r="BC59" s="2255"/>
      <c r="BD59" s="1643"/>
      <c r="BE59" s="1625"/>
      <c r="BF59" s="1625"/>
      <c r="BG59" s="1625"/>
      <c r="BH59" s="1625"/>
      <c r="BI59" s="1636">
        <v>0</v>
      </c>
    </row>
    <row customHeight="1" ht="14.25">
      <c r="A60" s="1364"/>
      <c r="B60" s="1364"/>
      <c r="C60" s="1364"/>
      <c r="D60" s="1364"/>
      <c r="E60" s="2260"/>
      <c r="F60" s="2260"/>
      <c r="G60" s="2260"/>
      <c r="H60" s="2260"/>
      <c r="I60" s="2287"/>
      <c r="J60" s="2287"/>
      <c r="K60" s="2257"/>
      <c r="L60" s="1370"/>
      <c r="M60" s="1777"/>
      <c r="N60" s="1777"/>
      <c r="O60" s="1777"/>
      <c r="P60" s="2375"/>
      <c r="Q60" s="2375"/>
      <c r="R60" s="2348"/>
      <c r="S60" s="2343"/>
      <c r="T60" s="2362"/>
      <c r="U60" s="301"/>
      <c r="V60" s="2644"/>
      <c r="W60" s="2645"/>
      <c r="X60" s="2644"/>
      <c r="Y60" s="2645"/>
      <c r="Z60" s="2644"/>
      <c r="AA60" s="2644"/>
      <c r="AB60" s="2644"/>
      <c r="AC60" s="2644"/>
      <c r="AD60" s="2187"/>
      <c r="AE60" s="2327"/>
      <c r="AF60" s="2438"/>
      <c r="AG60" s="2364"/>
      <c r="AH60" s="2108"/>
      <c r="AI60" s="2327"/>
      <c r="AJ60" s="2438" t="s">
        <v>110</v>
      </c>
      <c r="AK60" s="2328"/>
      <c r="AL60" s="2108"/>
      <c r="AM60" s="2646"/>
      <c r="AN60" s="2650"/>
      <c r="AO60" s="2653" t="s">
        <v>503</v>
      </c>
      <c r="AP60" s="2647"/>
      <c r="AQ60" s="2647"/>
      <c r="AR60" s="2647"/>
      <c r="AS60" s="2644"/>
      <c r="AT60" s="2644"/>
      <c r="AU60" s="2645"/>
      <c r="AV60" s="2644"/>
      <c r="AW60" s="2645"/>
      <c r="AX60" s="2644"/>
      <c r="AY60" s="2644"/>
      <c r="AZ60" s="2644"/>
      <c r="BA60" s="2644"/>
      <c r="BB60" s="2649"/>
      <c r="BC60" s="2255"/>
      <c r="BD60" s="1643"/>
      <c r="BE60" s="1625"/>
      <c r="BF60" s="1625"/>
      <c r="BG60" s="1625"/>
      <c r="BH60" s="1625"/>
      <c r="BI60" s="1636">
        <v>0</v>
      </c>
    </row>
    <row customHeight="1" ht="11.549999999999999">
      <c r="A61" s="1364" t="s">
        <v>246</v>
      </c>
      <c r="B61" s="1364"/>
      <c r="C61" s="1364"/>
      <c r="D61" s="1364"/>
      <c r="E61" s="2260"/>
      <c r="F61" s="2260"/>
      <c r="G61" s="2260"/>
      <c r="H61" s="2260"/>
      <c r="I61" s="2287"/>
      <c r="J61" s="2287"/>
      <c r="K61" s="2257"/>
      <c r="L61" s="1365"/>
      <c r="P61" s="2258"/>
      <c r="Q61" s="2258"/>
      <c r="R61" s="358"/>
      <c r="S61" s="2343"/>
      <c r="T61" s="2362"/>
      <c r="U61" s="301"/>
      <c r="V61" s="1394"/>
      <c r="W61" s="1497"/>
      <c r="X61" s="1394"/>
      <c r="Y61" s="1497"/>
      <c r="Z61" s="1394"/>
      <c r="AA61" s="1394"/>
      <c r="AB61" s="1394"/>
      <c r="AC61" s="1394"/>
      <c r="AD61" s="2187"/>
      <c r="AE61" s="2327"/>
      <c r="AF61" s="2206"/>
      <c r="AG61" s="2641" t="s">
        <v>28</v>
      </c>
      <c r="AH61" s="2108"/>
      <c r="AI61" s="295"/>
      <c r="AJ61" s="416"/>
      <c r="AK61" s="314" t="s">
        <v>504</v>
      </c>
      <c r="AL61" s="1394"/>
      <c r="AM61" s="1394"/>
      <c r="AN61" s="1394"/>
      <c r="AO61" s="1394"/>
      <c r="AP61" s="1394"/>
      <c r="AQ61" s="1394"/>
      <c r="AR61" s="1394"/>
      <c r="AS61" s="1394"/>
      <c r="AT61" s="1394"/>
      <c r="AU61" s="1497"/>
      <c r="AV61" s="1394"/>
      <c r="AW61" s="1497"/>
      <c r="AX61" s="1394"/>
      <c r="AY61" s="1394"/>
      <c r="AZ61" s="1394"/>
      <c r="BA61" s="1394"/>
      <c r="BB61" s="1398"/>
      <c r="BC61" s="2255"/>
      <c r="BE61" s="501"/>
      <c r="BF61" s="501"/>
      <c r="BG61" s="501"/>
      <c r="BH61" s="501"/>
      <c r="BI61" s="1156">
        <v>11</v>
      </c>
    </row>
    <row customHeight="1" ht="11.549999999999999">
      <c r="A62" s="1364" t="s">
        <v>246</v>
      </c>
      <c r="B62" s="1364" t="s">
        <v>247</v>
      </c>
      <c r="C62" s="1364" t="s">
        <v>248</v>
      </c>
      <c r="D62" s="1364" t="s">
        <v>515</v>
      </c>
      <c r="E62" s="2260"/>
      <c r="F62" s="2260"/>
      <c r="G62" s="2260"/>
      <c r="H62" s="2260"/>
      <c r="I62" s="2287"/>
      <c r="J62" s="2287"/>
      <c r="K62" s="2257"/>
      <c r="L62" s="1365"/>
      <c r="P62" s="2258"/>
      <c r="Q62" s="2258"/>
      <c r="R62" s="358"/>
      <c r="S62" s="2344"/>
      <c r="T62" s="2363"/>
      <c r="U62" s="301"/>
      <c r="V62" s="1394"/>
      <c r="W62" s="1395" t="str">
        <f>Z52&amp;"-"&amp;AB52</f>
        <v>-</v>
      </c>
      <c r="X62" s="1394"/>
      <c r="Y62" s="1395" t="str">
        <f>AB52&amp;"-"&amp;AD52</f>
        <v>-нет</v>
      </c>
      <c r="Z62" s="1394"/>
      <c r="AA62" s="1394"/>
      <c r="AB62" s="1394"/>
      <c r="AC62" s="1394"/>
      <c r="AD62" s="2113"/>
      <c r="AE62" s="313"/>
      <c r="AF62" s="315"/>
      <c r="AG62" s="417" t="s">
        <v>505</v>
      </c>
      <c r="AH62" s="1394"/>
      <c r="AI62" s="1394"/>
      <c r="AJ62" s="1394"/>
      <c r="AK62" s="1394"/>
      <c r="AL62" s="1394"/>
      <c r="AM62" s="1394"/>
      <c r="AN62" s="1394"/>
      <c r="AO62" s="1394"/>
      <c r="AP62" s="1394"/>
      <c r="AQ62" s="1394"/>
      <c r="AR62" s="1394"/>
      <c r="AS62" s="1394"/>
      <c r="AT62" s="1394"/>
      <c r="AU62" s="1395" t="str">
        <f>AX52&amp;"-"&amp;AZ52</f>
        <v>45791-46022</v>
      </c>
      <c r="AV62" s="1394"/>
      <c r="AW62" s="1395" t="str">
        <f>AZ52&amp;"-"&amp;BB52</f>
        <v>46022-</v>
      </c>
      <c r="AX62" s="1394"/>
      <c r="AY62" s="1394"/>
      <c r="AZ62" s="1394"/>
      <c r="BA62" s="1394"/>
      <c r="BB62" s="1397" t="str">
        <f>BE52&amp;"-"&amp;BG52</f>
        <v>-</v>
      </c>
      <c r="BC62" s="2255"/>
      <c r="BE62" s="501"/>
      <c r="BF62" s="501" t="str">
        <f>IF(T62="","",T62)</f>
        <v/>
      </c>
      <c r="BG62" s="501"/>
      <c r="BH62" s="501"/>
      <c r="BI62" s="1156">
        <v>11</v>
      </c>
    </row>
    <row customHeight="1" ht="11.549999999999999">
      <c r="A63" s="1364" t="s">
        <v>246</v>
      </c>
      <c r="B63" s="1364" t="s">
        <v>247</v>
      </c>
      <c r="C63" s="1364" t="s">
        <v>248</v>
      </c>
      <c r="D63" s="1364" t="s">
        <v>515</v>
      </c>
      <c r="E63" s="2260"/>
      <c r="F63" s="2260"/>
      <c r="G63" s="2260"/>
      <c r="H63" s="2260"/>
      <c r="I63" s="2287"/>
      <c r="J63" s="2257"/>
      <c r="K63" s="1364"/>
      <c r="L63" s="1365"/>
      <c r="P63" s="2258"/>
      <c r="Q63" s="2258"/>
      <c r="R63" s="357"/>
      <c r="S63" s="1279"/>
      <c r="T63" s="288" t="s">
        <v>468</v>
      </c>
      <c r="U63" s="368"/>
      <c r="V63" s="368"/>
      <c r="W63" s="368"/>
      <c r="X63" s="368"/>
      <c r="Y63" s="368"/>
      <c r="Z63" s="368"/>
      <c r="AA63" s="368"/>
      <c r="AB63" s="368"/>
      <c r="AC63" s="325"/>
      <c r="AD63" s="1506"/>
      <c r="AE63" s="368"/>
      <c r="AF63" s="368"/>
      <c r="AG63" s="368"/>
      <c r="AH63" s="368"/>
      <c r="AI63" s="368"/>
      <c r="AJ63" s="368"/>
      <c r="AK63" s="368"/>
      <c r="AL63" s="368"/>
      <c r="AM63" s="368"/>
      <c r="AN63" s="368"/>
      <c r="AO63" s="368"/>
      <c r="AP63" s="368"/>
      <c r="AQ63" s="368"/>
      <c r="AR63" s="368"/>
      <c r="AS63" s="368"/>
      <c r="AT63" s="368"/>
      <c r="AU63" s="368"/>
      <c r="AV63" s="368"/>
      <c r="AW63" s="368"/>
      <c r="AX63" s="368"/>
      <c r="AY63" s="368"/>
      <c r="AZ63" s="368"/>
      <c r="BA63" s="368"/>
      <c r="BB63" s="325"/>
      <c r="BC63" s="2256"/>
      <c r="BE63" s="501"/>
      <c r="BF63" s="501" t="str">
        <f>IF(T63="","",T63)</f>
        <v>Добавить строку</v>
      </c>
      <c r="BG63" s="501"/>
      <c r="BH63" s="501"/>
      <c r="BI63" s="1156">
        <v>11</v>
      </c>
    </row>
    <row s="1643" customFormat="1" customHeight="1" ht="0">
      <c r="A64" s="1344" t="s">
        <v>246</v>
      </c>
      <c r="B64" s="1344" t="s">
        <v>247</v>
      </c>
      <c r="C64" s="1344" t="s">
        <v>248</v>
      </c>
      <c r="D64" s="1344" t="s">
        <v>515</v>
      </c>
      <c r="E64" s="2260"/>
      <c r="F64" s="2260"/>
      <c r="G64" s="2260"/>
      <c r="H64" s="2260"/>
      <c r="I64" s="2257"/>
      <c r="J64" s="1344"/>
      <c r="K64" s="1344"/>
      <c r="L64" s="1347"/>
      <c r="M64" s="511"/>
      <c r="N64" s="511"/>
      <c r="O64" s="511"/>
      <c r="P64" s="2258"/>
      <c r="Q64" s="1463"/>
      <c r="R64" s="357"/>
      <c r="S64" s="1387"/>
      <c r="T64" s="1388"/>
      <c r="U64" s="1389"/>
      <c r="V64" s="1389"/>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R64" s="1389"/>
      <c r="AS64" s="1389"/>
      <c r="AT64" s="1389"/>
      <c r="AU64" s="1389"/>
      <c r="AV64" s="1389"/>
      <c r="AW64" s="1389"/>
      <c r="AX64" s="1389"/>
      <c r="AY64" s="1389"/>
      <c r="AZ64" s="1389"/>
      <c r="BA64" s="1389"/>
      <c r="BB64" s="1389"/>
      <c r="BC64" s="1390"/>
      <c r="BE64" s="501"/>
      <c r="BF64" s="501" t="str">
        <f>IF(T64="","",T64)</f>
        <v/>
      </c>
      <c r="BG64" s="501"/>
      <c r="BH64" s="501"/>
      <c r="BI64" s="512">
        <v>0</v>
      </c>
    </row>
    <row s="1643" customFormat="1" customHeight="1" ht="0">
      <c r="A65" s="1344" t="s">
        <v>246</v>
      </c>
      <c r="B65" s="1344" t="s">
        <v>247</v>
      </c>
      <c r="C65" s="1344" t="s">
        <v>248</v>
      </c>
      <c r="D65" s="1344" t="s">
        <v>515</v>
      </c>
      <c r="E65" s="2260"/>
      <c r="F65" s="2260"/>
      <c r="G65" s="2260"/>
      <c r="H65" s="2259"/>
      <c r="I65" s="1344"/>
      <c r="J65" s="1344"/>
      <c r="K65" s="1344"/>
      <c r="L65" s="1347"/>
      <c r="M65" s="1316"/>
      <c r="N65" s="1316"/>
      <c r="O65" s="519"/>
      <c r="P65" s="381"/>
      <c r="Q65" s="1345"/>
      <c r="R65" s="1402"/>
      <c r="S65" s="1387"/>
      <c r="T65" s="1388"/>
      <c r="U65" s="1389"/>
      <c r="V65" s="1389"/>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R65" s="1389"/>
      <c r="AS65" s="1389"/>
      <c r="AT65" s="1389"/>
      <c r="AU65" s="1389"/>
      <c r="AV65" s="1389"/>
      <c r="AW65" s="1389"/>
      <c r="AX65" s="1389"/>
      <c r="AY65" s="1389"/>
      <c r="AZ65" s="1389"/>
      <c r="BA65" s="1389"/>
      <c r="BB65" s="1389"/>
      <c r="BC65" s="1390"/>
      <c r="BE65" s="501"/>
      <c r="BF65" s="501" t="str">
        <f>IF(T65="","",T65)</f>
        <v/>
      </c>
      <c r="BG65" s="501"/>
      <c r="BH65" s="501"/>
      <c r="BI65" s="512">
        <v>0</v>
      </c>
    </row>
    <row s="1643" customFormat="1" customHeight="1" ht="0">
      <c r="A66" s="1344" t="s">
        <v>246</v>
      </c>
      <c r="B66" s="1344" t="s">
        <v>247</v>
      </c>
      <c r="C66" s="1344" t="s">
        <v>248</v>
      </c>
      <c r="D66" s="1315"/>
      <c r="E66" s="2260"/>
      <c r="F66" s="2260"/>
      <c r="G66" s="2259"/>
      <c r="H66" s="1315"/>
      <c r="I66" s="1315"/>
      <c r="J66" s="1315"/>
      <c r="K66" s="1315"/>
      <c r="L66" s="1465"/>
      <c r="M66" s="1316"/>
      <c r="N66" s="1316"/>
      <c r="P66" s="1317"/>
      <c r="Q66" s="1318"/>
      <c r="R66" s="1317"/>
      <c r="S66" s="1323"/>
      <c r="T66" s="1326"/>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V66" s="1325"/>
      <c r="AW66" s="1325"/>
      <c r="AX66" s="1325"/>
      <c r="AY66" s="1325"/>
      <c r="AZ66" s="1325"/>
      <c r="BA66" s="1325"/>
      <c r="BB66" s="1325"/>
      <c r="BC66" s="1325"/>
      <c r="BE66" s="790"/>
      <c r="BF66" s="790" t="str">
        <f>IF(T66="","",T66)</f>
        <v/>
      </c>
      <c r="BG66" s="790"/>
      <c r="BH66" s="790"/>
      <c r="BI66" s="519">
        <v>0</v>
      </c>
    </row>
    <row s="1643" customFormat="1" customHeight="1" ht="0">
      <c r="A67" s="1344" t="s">
        <v>246</v>
      </c>
      <c r="B67" s="1344" t="s">
        <v>247</v>
      </c>
      <c r="C67" s="1315"/>
      <c r="D67" s="1315"/>
      <c r="E67" s="2260"/>
      <c r="F67" s="2259"/>
      <c r="G67" s="1315"/>
      <c r="H67" s="1315"/>
      <c r="I67" s="1315"/>
      <c r="J67" s="1315"/>
      <c r="K67" s="1315"/>
      <c r="L67" s="1465"/>
      <c r="M67" s="1322"/>
      <c r="N67" s="1322"/>
      <c r="P67" s="1317"/>
      <c r="Q67" s="1318"/>
      <c r="R67" s="1317"/>
      <c r="S67" s="1323"/>
      <c r="T67" s="1326" t="s">
        <v>249</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325"/>
      <c r="AW67" s="1325"/>
      <c r="AX67" s="1325"/>
      <c r="AY67" s="1325"/>
      <c r="AZ67" s="1325"/>
      <c r="BA67" s="1325"/>
      <c r="BB67" s="1325"/>
      <c r="BC67" s="1325"/>
      <c r="BE67" s="790"/>
      <c r="BF67" s="790" t="str">
        <f>IF(T67="","",T67)</f>
        <v>Добавить централизованную систему для дифференциации</v>
      </c>
      <c r="BG67" s="790"/>
      <c r="BH67" s="790"/>
      <c r="BI67" s="519">
        <v>0</v>
      </c>
    </row>
    <row s="1643" customFormat="1" customHeight="1" ht="0">
      <c r="A68" s="1344" t="s">
        <v>246</v>
      </c>
      <c r="B68" s="1344"/>
      <c r="C68" s="1344"/>
      <c r="D68" s="1344"/>
      <c r="E68" s="2259"/>
      <c r="F68" s="1344"/>
      <c r="G68" s="1344"/>
      <c r="H68" s="1344"/>
      <c r="I68" s="1344"/>
      <c r="J68" s="1344"/>
      <c r="K68" s="1344"/>
      <c r="L68" s="1347"/>
      <c r="M68" s="1322"/>
      <c r="N68" s="1322"/>
      <c r="O68" s="519"/>
      <c r="P68" s="381"/>
      <c r="Q68" s="1345"/>
      <c r="R68" s="381"/>
      <c r="S68" s="1323"/>
      <c r="T68" s="1326" t="s">
        <v>250</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V68" s="1325"/>
      <c r="AW68" s="1325"/>
      <c r="AX68" s="1325"/>
      <c r="AY68" s="1325"/>
      <c r="AZ68" s="1325"/>
      <c r="BA68" s="1325"/>
      <c r="BB68" s="1325"/>
      <c r="BC68" s="1325"/>
      <c r="BE68" s="501"/>
      <c r="BF68" s="501" t="str">
        <f>IF(T68="","",T68)</f>
        <v>Добавить территорию для дифференциации</v>
      </c>
      <c r="BG68" s="501"/>
      <c r="BH68" s="501"/>
      <c r="BI68" s="512">
        <v>0</v>
      </c>
    </row>
    <row s="1643" customFormat="1" customHeight="1" ht="0">
      <c r="A69" s="1315"/>
      <c r="B69" s="1315"/>
      <c r="C69" s="1315"/>
      <c r="D69" s="1315"/>
      <c r="E69" s="1344"/>
      <c r="F69" s="1315"/>
      <c r="G69" s="1315"/>
      <c r="H69" s="1315"/>
      <c r="I69" s="1315"/>
      <c r="J69" s="1315"/>
      <c r="K69" s="1315"/>
      <c r="L69" s="1465"/>
      <c r="M69" s="1322"/>
      <c r="N69" s="1322"/>
      <c r="P69" s="1317"/>
      <c r="Q69" s="1318"/>
      <c r="R69" s="1317"/>
      <c r="S69" s="1323"/>
      <c r="T69" s="1326" t="s">
        <v>251</v>
      </c>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V69" s="1325"/>
      <c r="AW69" s="1325"/>
      <c r="AX69" s="1325"/>
      <c r="AY69" s="1325"/>
      <c r="AZ69" s="1325"/>
      <c r="BA69" s="1325"/>
      <c r="BB69" s="1325"/>
      <c r="BC69" s="1325"/>
      <c r="BE69" s="790"/>
      <c r="BF69" s="790" t="str">
        <f>IF(T69="","",T69)</f>
        <v>Добавить наименование тарифа</v>
      </c>
      <c r="BG69" s="790"/>
      <c r="BH69" s="790"/>
      <c r="BI69" s="519">
        <v>0</v>
      </c>
    </row>
    <row customHeight="1" ht="11.549999999999999">
      <c r="M70" s="1161"/>
      <c r="N70" s="1161"/>
      <c r="O70" s="538"/>
      <c r="P70" s="1161"/>
      <c r="Q70" s="1161"/>
      <c r="R70" s="1156"/>
      <c r="S70" s="1156"/>
      <c r="BD70" s="1156"/>
      <c r="BE70" s="1156"/>
      <c r="BF70" s="1156"/>
      <c r="BG70" s="1156"/>
      <c r="BH70" s="1156"/>
      <c r="BI70" s="1156">
        <v>11</v>
      </c>
    </row>
    <row customHeight="1" ht="19.95">
      <c r="O71" s="538"/>
      <c r="S71" s="1254"/>
      <c r="T71" s="2286"/>
      <c r="U71" s="2286"/>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R71" s="2286"/>
      <c r="AS71" s="2286"/>
      <c r="AT71" s="2286"/>
      <c r="AU71" s="2286"/>
      <c r="AV71" s="2286"/>
      <c r="AW71" s="2286"/>
      <c r="AX71" s="2286"/>
      <c r="AY71" s="2286"/>
      <c r="AZ71" s="2286"/>
      <c r="BA71" s="2286"/>
      <c r="BB71" s="2286"/>
      <c r="BC71" s="2286"/>
      <c r="BI71" s="1156">
        <v>19</v>
      </c>
    </row>
    <row customHeight="1" ht="14.699999999999998">
      <c r="O72" s="538"/>
      <c r="T72" s="1450"/>
      <c r="U72" s="1450"/>
      <c r="V72" s="1450"/>
      <c r="W72" s="1450"/>
      <c r="X72" s="1450"/>
      <c r="Y72" s="1450"/>
      <c r="Z72" s="1450"/>
      <c r="AA72" s="1450"/>
      <c r="AB72" s="1450"/>
      <c r="AC72" s="1450"/>
      <c r="AD72" s="1450"/>
      <c r="AE72" s="1450"/>
      <c r="AF72" s="1450"/>
      <c r="AG72" s="1450"/>
      <c r="AH72" s="1450"/>
      <c r="AI72" s="1450"/>
      <c r="AJ72" s="1450"/>
      <c r="AK72" s="1450"/>
      <c r="AL72" s="1450"/>
      <c r="AM72" s="1450"/>
      <c r="AN72" s="1450"/>
      <c r="AO72" s="1450"/>
      <c r="AP72" s="1450"/>
      <c r="AQ72" s="1450"/>
      <c r="AR72" s="1450"/>
      <c r="AS72" s="1450"/>
      <c r="AT72" s="1450"/>
      <c r="AU72" s="1450"/>
      <c r="AV72" s="1450"/>
      <c r="AW72" s="1450"/>
      <c r="AX72" s="1450"/>
      <c r="AY72" s="1450"/>
      <c r="AZ72" s="1450"/>
      <c r="BA72" s="1450"/>
      <c r="BB72" s="1450"/>
      <c r="BC72" s="1450"/>
      <c r="BI72" s="1156">
        <v>14</v>
      </c>
    </row>
    <row customHeight="1" ht="19.95">
      <c r="O73" s="538"/>
      <c r="S73" s="1254"/>
      <c r="T73" s="2286"/>
      <c r="U73" s="2286"/>
      <c r="V73" s="2286"/>
      <c r="W73" s="2286"/>
      <c r="X73" s="2286"/>
      <c r="Y73" s="2286"/>
      <c r="Z73" s="2286"/>
      <c r="AA73" s="2286"/>
      <c r="AB73" s="2286"/>
      <c r="AC73" s="2286"/>
      <c r="AD73" s="2286"/>
      <c r="AE73" s="2286"/>
      <c r="AF73" s="2286"/>
      <c r="AG73" s="2286"/>
      <c r="AH73" s="2286"/>
      <c r="AI73" s="2286"/>
      <c r="AJ73" s="2286"/>
      <c r="AK73" s="2286"/>
      <c r="AL73" s="2286"/>
      <c r="AM73" s="2286"/>
      <c r="AN73" s="2286"/>
      <c r="AO73" s="2286"/>
      <c r="AP73" s="2286"/>
      <c r="AQ73" s="2286"/>
      <c r="AR73" s="2286"/>
      <c r="AS73" s="2286"/>
      <c r="AT73" s="2286"/>
      <c r="AU73" s="2286"/>
      <c r="AV73" s="2286"/>
      <c r="AW73" s="2286"/>
      <c r="AX73" s="2286"/>
      <c r="AY73" s="2286"/>
      <c r="AZ73" s="2286"/>
      <c r="BA73" s="2286"/>
      <c r="BB73" s="2286"/>
      <c r="BC73" s="2286"/>
      <c r="BI73" s="1156">
        <v>19</v>
      </c>
    </row>
    <row customHeight="1" ht="14.699999999999998">
      <c r="O74" s="538"/>
      <c r="BI74" s="1156">
        <v>14</v>
      </c>
    </row>
    <row customHeight="1" ht="14.25" hidden="1">
      <c r="A75" s="1161" t="s">
        <v>81</v>
      </c>
      <c r="B75" s="1161">
        <v>0</v>
      </c>
      <c r="C75" s="1161">
        <v>0</v>
      </c>
      <c r="D75" s="1161">
        <v>0</v>
      </c>
      <c r="E75" s="1161">
        <v>0</v>
      </c>
      <c r="F75" s="1161">
        <v>0</v>
      </c>
      <c r="G75" s="1161">
        <v>0</v>
      </c>
      <c r="H75" s="1161">
        <v>0</v>
      </c>
      <c r="I75" s="1161">
        <v>0</v>
      </c>
      <c r="J75" s="1161">
        <v>0</v>
      </c>
      <c r="K75" s="1161">
        <v>0</v>
      </c>
      <c r="L75" s="1462">
        <v>0</v>
      </c>
      <c r="M75" s="1363">
        <v>0</v>
      </c>
      <c r="N75" s="1363">
        <v>0</v>
      </c>
      <c r="O75" s="1363">
        <v>0</v>
      </c>
      <c r="P75" s="1363">
        <v>0</v>
      </c>
      <c r="Q75" s="1372">
        <v>0</v>
      </c>
      <c r="R75" s="345">
        <v>3</v>
      </c>
      <c r="S75" s="582">
        <v>12</v>
      </c>
      <c r="T75" s="1156">
        <v>31</v>
      </c>
      <c r="U75" s="1156">
        <v>0</v>
      </c>
      <c r="V75" s="1156">
        <v>0</v>
      </c>
      <c r="W75" s="1156">
        <v>0</v>
      </c>
      <c r="X75" s="1156">
        <v>0</v>
      </c>
      <c r="Y75" s="1156">
        <v>0</v>
      </c>
      <c r="Z75" s="1156">
        <v>0</v>
      </c>
      <c r="AA75" s="1156">
        <v>0</v>
      </c>
      <c r="AB75" s="1156">
        <v>0</v>
      </c>
      <c r="AC75" s="1156">
        <v>0</v>
      </c>
      <c r="AD75" s="1156">
        <v>3</v>
      </c>
      <c r="AE75" s="1156">
        <v>3</v>
      </c>
      <c r="AF75" s="1156">
        <v>3</v>
      </c>
      <c r="AG75" s="1156">
        <v>24</v>
      </c>
      <c r="AH75" s="1156">
        <v>3</v>
      </c>
      <c r="AI75" s="1156">
        <v>3</v>
      </c>
      <c r="AJ75" s="1156">
        <v>3</v>
      </c>
      <c r="AK75" s="1156">
        <v>24</v>
      </c>
      <c r="AL75" s="1156">
        <v>3</v>
      </c>
      <c r="AM75" s="1156">
        <v>3</v>
      </c>
      <c r="AN75" s="1156">
        <v>3</v>
      </c>
      <c r="AO75" s="1156">
        <v>18</v>
      </c>
      <c r="AP75" s="1156">
        <v>3</v>
      </c>
      <c r="AQ75" s="1156">
        <v>3</v>
      </c>
      <c r="AR75" s="1156">
        <v>3</v>
      </c>
      <c r="AS75" s="1156">
        <v>18</v>
      </c>
      <c r="AT75" s="1156">
        <v>21</v>
      </c>
      <c r="AU75" s="1156">
        <v>21</v>
      </c>
      <c r="AV75" s="1156">
        <v>21</v>
      </c>
      <c r="AW75" s="1156">
        <v>21</v>
      </c>
      <c r="AX75" s="1156">
        <v>11</v>
      </c>
      <c r="AY75" s="1156">
        <v>3</v>
      </c>
      <c r="AZ75" s="1156">
        <v>11</v>
      </c>
      <c r="BA75" s="1156">
        <v>0</v>
      </c>
      <c r="BB75" s="1156">
        <v>4</v>
      </c>
      <c r="BC75" s="1156">
        <v>115</v>
      </c>
      <c r="BD75" s="512">
        <v>10</v>
      </c>
      <c r="BE75" s="512">
        <v>10</v>
      </c>
      <c r="BF75" s="512">
        <v>10</v>
      </c>
      <c r="BG75" s="512">
        <v>10</v>
      </c>
      <c r="BH75" s="512">
        <v>10</v>
      </c>
      <c r="BI75" s="1156">
        <v>23</v>
      </c>
    </row>
  </sheetData>
  <sheetProtection formatColumns="0" formatRows="0" autoFilter="0" sort="0" insertRows="0" insertColumns="1" deleteRows="0" deleteColumns="0"/>
  <mergeCells count="139">
    <mergeCell ref="T73:BC73"/>
    <mergeCell ref="AK52:AK54"/>
    <mergeCell ref="AL52:AL54"/>
    <mergeCell ref="AE52:AE61"/>
    <mergeCell ref="AF52:AF61"/>
    <mergeCell ref="AG52:AG61"/>
    <mergeCell ref="AH52:AH61"/>
    <mergeCell ref="AI52:AI54"/>
    <mergeCell ref="AJ52:AJ54"/>
    <mergeCell ref="BC52:BC63"/>
    <mergeCell ref="T52:T62"/>
    <mergeCell ref="T71:BC71"/>
    <mergeCell ref="E46:E68"/>
    <mergeCell ref="V46:AC46"/>
    <mergeCell ref="AD46:BB46"/>
    <mergeCell ref="F47:F67"/>
    <mergeCell ref="V47:AC47"/>
    <mergeCell ref="AM52:AM53"/>
    <mergeCell ref="AN52:AN53"/>
    <mergeCell ref="AO52:AO53"/>
    <mergeCell ref="AP52:AP53"/>
    <mergeCell ref="AD52:AD62"/>
    <mergeCell ref="G48:G66"/>
    <mergeCell ref="V48:AC48"/>
    <mergeCell ref="AD48:BB48"/>
    <mergeCell ref="H49:H65"/>
    <mergeCell ref="V49:AC49"/>
    <mergeCell ref="AD49:BB49"/>
    <mergeCell ref="AD47:BB47"/>
    <mergeCell ref="I50:I64"/>
    <mergeCell ref="P50:P64"/>
    <mergeCell ref="V50:AC50"/>
    <mergeCell ref="J51:J63"/>
    <mergeCell ref="Q51:Q63"/>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62"/>
    <mergeCell ref="S52:S62"/>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R55:R62"/>
    <mergeCell ref="AI55:AI57"/>
    <mergeCell ref="AJ55:AJ57"/>
    <mergeCell ref="AK55:AK57"/>
    <mergeCell ref="AL55:AL57"/>
    <mergeCell ref="AM55:AM56"/>
    <mergeCell ref="AN55:AN56"/>
    <mergeCell ref="AO55:AO56"/>
    <mergeCell ref="AP55:AP56"/>
    <mergeCell ref="AI58:AI60"/>
    <mergeCell ref="AJ58:AJ60"/>
    <mergeCell ref="AK58:AK60"/>
    <mergeCell ref="AL58:AL60"/>
    <mergeCell ref="AM58:AM59"/>
    <mergeCell ref="AN58:AN59"/>
    <mergeCell ref="AO58:AO59"/>
    <mergeCell ref="AP58:AP59"/>
  </mergeCells>
  <dataValidations count="9">
    <dataValidation allowBlank="1" sqref="S65597:BC65603 S983101:BC983107 S917565:BC917571 S852029:BC852035 S786493:BC786499 S720957:BC720963 S655421:BC655427 S589885:BC589891 S524349:BC524355 S458813:BC458819 S393277:BC393283 S327741:BC327747 S262205:BC262211 S196669:BC196675 S131133:BC131139"/>
    <dataValidation type="list" allowBlank="1" showInputMessage="1" errorTitle="Ошибка" error="Выберите значение из списка" prompt="Выберите значение из списка" sqref="V983098:BB983098 V917562:BB917562 V852026:BB852026 V786490:BB786490 V720954:BB720954 V655418:BB655418 V589882:BB589882 V524346:BB524346 V458810:BB458810 V393274:BB393274 V327738:BB327738 V262202:BB262202 V196666:BB196666 V131130:BB131130 V65594:BB65594">
      <formula1>kind_of_cons</formula1>
    </dataValidation>
    <dataValidation type="decimal" allowBlank="1" showErrorMessage="1" errorTitle="Ошибка" error="Допускается ввод только действительных чисел!" sqref="AO52:AO53 AG8:AG11 AO8:AO9 AG52:AG61 AO55 AO56 AO58 AO59">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5 AA131131 AA196667 AA262203 AA327739 AA393275 AA458811 AA524347 AA589883 AA655419 AA720955 AA786491 AA852027 AA917563 AA983099 AC131131 AC458811 AC196667 AC262203 AC327739 AC393275 AC524347 AC589883 AC655419 AC720955 AC786491 AC852027 AC917563 AC983099 AC65595 AH52:AH53 AY8 AP52 AK52:AL53 AA8 AY65595 AY131131 AY196667 AY262203 AY327739 AY393275 AY458811 AY524347 AY589883 AY655419 AY720955 AY786491 AY852027 AY917563 AY983099 BA458811 BA196667 BA262203 BA327739 BA393275 BA524347 BA589883 BA655419 BA720955 BA786491 BA852027 BA917563 BA983099 BA65595 BA52 AC8:AD8 BA20 BA8 AY52 AK8:AL9 AD20 AG20:AH20 AK20:AL20 AP20 AY20 AH8:AH9 AP8 BA131131 AC52:AD52 AA52 AA55 AC55 AD55 AH55 AK55 AL55 AP55 AY55 BA55 AH56 AK56 AL56 AA58 AC58 AD58 AH58 AK58 AL58 AP58 AY58 BA58 AH59 AK59 AL59"/>
    <dataValidation type="textLength" operator="lessThanOrEqual" allowBlank="1" showInputMessage="1" showErrorMessage="1" errorTitle="Ошибка" error="Допускается ввод не более 900 символов!" sqref="BC65589:BC65596 BC131125:BC131132 BC196661:BC196668 BC262197:BC262204 BC327733:BC327740 BC393269:BC393276 BC458805:BC458812 BC524341:BC524348 BC589877:BC589884 BC655413:BC655420 BC720949:BC720956 BC786485:BC786492 BC852021:BC852028 BC917557:BC917564 BC983093:BC983100 AS8 T8:T12 AS52 T52:T62 AS55 AS58">
      <formula1>900</formula1>
    </dataValidation>
    <dataValidation allowBlank="1" promptTitle="checkPeriodRange" sqref="W131132 W196668 W262204 W327740 W393276 W458812 W524348 W589884 W655420 W720956 W786492 W852028 W917564 W983100 AW62 AU12 BB12 AW65596 AW131132 AW196668 AW262204 AW327740 AW393276 AW458812 AW524348 AW589884 AW655420 AW720956 AW786492 AW852028 AW917564 AW983100 Y65596 Y62 W65596 Y131132 Y196668 Y262204 Y327740 Y393276 Y458812 Y524348 Y589884 Y655420 Y720956 Y786492 Y852028 Y917564 Y983100 AU62 Y12 BB62 W12 AW12 W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5 Z131131 Z196667 Z262203 Z327739 Z393275 Z458811 Z524347 Z589883 Z655419 Z720955 Z786491 Z852027 Z917563 Z983099 AB65595 AB131131 AB196667 AB262203 AB327739 AB393275 AB458811 AB524347 AB589883 AB655419 AB720955 AB786491 AB852027 AB917563 AB983099 Z8 AB8 AX65595 AX131131 AX196667 AX262203 AX327739 AX393275 AX458811 AX524347 AX589883 AX655419 AX720955 AX786491 AX852027 AX917563 AX983099 AZ65595 AZ131131 AZ196667 AZ262203 AZ327739 AZ393275 AZ458811 AZ524347 AZ589883 AZ655419 AZ720955 AZ786491 AZ852027 AZ917563 AZ983099 AX52 AX20 AZ8 AZ52 AX8 AZ20 Z52 AB52 Z55 AB55 AX55 AZ55 Z58 AB58 AX58 AZ58"/>
    <dataValidation type="list" allowBlank="1" showInputMessage="1" showErrorMessage="1" errorTitle="Ошибка" error="Выберите значение из списка" sqref="AD917561:AS917561 AD983097:AS983097 AD65593:AS65593 AD131129:AS131129 AD196665:AS196665 AD262201:AS262201 AD327737:AS327737 AD393273:AS393273 AD458809:AS458809 AD524345:AS524345 AD589881:AS589881 AD655417:AS655417 AD720953:AS720953 AD786489:AS786489 AD852025:AS852025">
      <formula1>kind_of_scheme_in</formula1>
    </dataValidation>
    <dataValidation type="list" allowBlank="1" showInputMessage="1" showErrorMessage="1" errorTitle="Ошибка" error="Выберите значение из списка" sqref="T65595 T131131 T196667 T262203 T327739 T393275 T458811 T524347 T589883 T655419 T720955 T786491 T852027 T917563 T983099">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A732B-C16D-85C2-C311-0.09C0F7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327"/>
      <c r="AC28" s="2265" t="str">
        <f>IF(TITLE_DATE_PR_CHANGE="",IF(TITLE_DATE_PR="","",TITLE_DATE_PR),TITLE_DATE_PR_CHANGE)</f>
        <v>45791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327"/>
      <c r="AC29" s="2252" t="str">
        <f>IF(TITLE_NUMBER_PR_CHANGE="",IF(TITLE_NUMBER_PR="","",TITLE_NUMBER_PR),TITLE_NUMBER_PR_CHANGE)</f>
        <v>603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327"/>
      <c r="AC32" s="2265" t="str">
        <f>IF(TITLE_DATE_PR_CHANGE="",IF(TITLE_DATE_PR="","",TITLE_DATE_PR),TITLE_DATE_PR_CHANGE)</f>
        <v>45791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327"/>
      <c r="AC33" s="2252" t="str">
        <f>IF(TITLE_NUMBER_PR_CHANGE="",IF(TITLE_NUMBER_PR="","",TITLE_NUMBER_PR),TITLE_NUMBER_PR_CHANGE)</f>
        <v>603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522</v>
      </c>
      <c r="W39" s="1223" t="s">
        <v>523</v>
      </c>
      <c r="X39" s="1223" t="s">
        <v>494</v>
      </c>
      <c r="Y39" s="1490" t="s">
        <v>447</v>
      </c>
      <c r="Z39" s="2271" t="s">
        <v>448</v>
      </c>
      <c r="AA39" s="2272"/>
      <c r="AB39" s="2280"/>
      <c r="AC39" s="1484" t="s">
        <v>522</v>
      </c>
      <c r="AD39" s="1223" t="s">
        <v>523</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A8A1-46D3-E5B9-038F-0.22513E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327"/>
      <c r="AC28" s="2265" t="str">
        <f>IF(TITLE_DATE_PR_CHANGE="",IF(TITLE_DATE_PR="","",TITLE_DATE_PR),TITLE_DATE_PR_CHANGE)</f>
        <v>45791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327"/>
      <c r="AC29" s="2252" t="str">
        <f>IF(TITLE_NUMBER_PR_CHANGE="",IF(TITLE_NUMBER_PR="","",TITLE_NUMBER_PR),TITLE_NUMBER_PR_CHANGE)</f>
        <v>603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327"/>
      <c r="AC32" s="2265" t="str">
        <f>IF(TITLE_DATE_PR_CHANGE="",IF(TITLE_DATE_PR="","",TITLE_DATE_PR),TITLE_DATE_PR_CHANGE)</f>
        <v>45791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327"/>
      <c r="AC33" s="2252" t="str">
        <f>IF(TITLE_NUMBER_PR_CHANGE="",IF(TITLE_NUMBER_PR="","",TITLE_NUMBER_PR),TITLE_NUMBER_PR_CHANGE)</f>
        <v>603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522</v>
      </c>
      <c r="W39" s="1223" t="s">
        <v>523</v>
      </c>
      <c r="X39" s="1223" t="s">
        <v>494</v>
      </c>
      <c r="Y39" s="1490" t="s">
        <v>447</v>
      </c>
      <c r="Z39" s="2271" t="s">
        <v>448</v>
      </c>
      <c r="AA39" s="2272"/>
      <c r="AB39" s="2280"/>
      <c r="AC39" s="1484" t="s">
        <v>522</v>
      </c>
      <c r="AD39" s="1223" t="s">
        <v>523</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525</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525</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525</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249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250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2CE1C-B7E5-CF4D-38AE-0.086D6C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45791</v>
      </c>
      <c r="W32" s="2265"/>
      <c r="X32" s="2265"/>
      <c r="Y32" s="2265"/>
      <c r="Z32" s="2265"/>
      <c r="AA32" s="2265"/>
      <c r="AB32" s="2265"/>
      <c r="AC32" s="327"/>
      <c r="AD32" s="2265" t="str">
        <f>IF(TITLE_DATE_PR_CHANGE="",IF(TITLE_DATE_PR="","",TITLE_DATE_PR),TITLE_DATE_PR_CHANGE)</f>
        <v>45791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603</v>
      </c>
      <c r="W33" s="2252"/>
      <c r="X33" s="2252"/>
      <c r="Y33" s="2252"/>
      <c r="Z33" s="2252"/>
      <c r="AA33" s="2252"/>
      <c r="AB33" s="2252"/>
      <c r="AC33" s="327"/>
      <c r="AD33" s="2252" t="str">
        <f>IF(TITLE_NUMBER_PR_CHANGE="",IF(TITLE_NUMBER_PR="","",TITLE_NUMBER_PR),TITLE_NUMBER_PR_CHANGE)</f>
        <v>603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45791</v>
      </c>
      <c r="W36" s="2265"/>
      <c r="X36" s="2265"/>
      <c r="Y36" s="2265"/>
      <c r="Z36" s="2265"/>
      <c r="AA36" s="2265"/>
      <c r="AB36" s="2265"/>
      <c r="AC36" s="327"/>
      <c r="AD36" s="2265" t="str">
        <f>IF(TITLE_DATE_PR_CHANGE="",IF(TITLE_DATE_PR="","",TITLE_DATE_PR),TITLE_DATE_PR_CHANGE)</f>
        <v>45791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603</v>
      </c>
      <c r="W37" s="2252"/>
      <c r="X37" s="2252"/>
      <c r="Y37" s="2252"/>
      <c r="Z37" s="2252"/>
      <c r="AA37" s="2252"/>
      <c r="AB37" s="2252"/>
      <c r="AC37" s="327"/>
      <c r="AD37" s="2252" t="str">
        <f>IF(TITLE_NUMBER_PR_CHANGE="",IF(TITLE_NUMBER_PR="","",TITLE_NUMBER_PR),TITLE_NUMBER_PR_CHANGE)</f>
        <v>603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528</v>
      </c>
      <c r="AE41" s="2292"/>
      <c r="AF41" s="2292"/>
      <c r="AG41" s="2330"/>
      <c r="AH41" s="2329" t="s">
        <v>529</v>
      </c>
      <c r="AI41" s="2292"/>
      <c r="AJ41" s="2292"/>
      <c r="AK41" s="2330"/>
      <c r="AL41" s="2329" t="s">
        <v>530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533</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533</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249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C478E-8BD1-158F-C8F7-0.9158B6C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634A-0E1B-02CA-E9D7-0.0CB35A7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2265"/>
      <c r="AC28" s="2265"/>
      <c r="AD28" s="2265"/>
      <c r="AE28" s="2265"/>
      <c r="AF28" s="327"/>
      <c r="AG28" s="2265" t="str">
        <f>IF(TITLE_DATE_PR_CHANGE="",IF(TITLE_DATE_PR="","",TITLE_DATE_PR),TITLE_DATE_PR_CHANGE)</f>
        <v>45791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2252"/>
      <c r="AC29" s="2252"/>
      <c r="AD29" s="2252"/>
      <c r="AE29" s="2252"/>
      <c r="AF29" s="327"/>
      <c r="AG29" s="2252" t="str">
        <f>IF(TITLE_NUMBER_PR_CHANGE="",IF(TITLE_NUMBER_PR="","",TITLE_NUMBER_PR),TITLE_NUMBER_PR_CHANGE)</f>
        <v>603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2265"/>
      <c r="AC32" s="2265"/>
      <c r="AD32" s="2265"/>
      <c r="AE32" s="2265"/>
      <c r="AF32" s="327"/>
      <c r="AG32" s="2265" t="str">
        <f>IF(TITLE_DATE_PR_CHANGE="",IF(TITLE_DATE_PR="","",TITLE_DATE_PR),TITLE_DATE_PR_CHANGE)</f>
        <v>45791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2252"/>
      <c r="AC33" s="2252"/>
      <c r="AD33" s="2252"/>
      <c r="AE33" s="2252"/>
      <c r="AF33" s="327"/>
      <c r="AG33" s="2252" t="str">
        <f>IF(TITLE_NUMBER_PR_CHANGE="",IF(TITLE_NUMBER_PR="","",TITLE_NUMBER_PR),TITLE_NUMBER_PR_CHANGE)</f>
        <v>603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536</v>
      </c>
      <c r="W38" s="2366" t="s">
        <v>537</v>
      </c>
      <c r="X38" s="2366"/>
      <c r="Y38" s="2366"/>
      <c r="Z38" s="2366" t="s">
        <v>538</v>
      </c>
      <c r="AA38" s="2366"/>
      <c r="AB38" s="2366"/>
      <c r="AC38" s="2295" t="s">
        <v>437</v>
      </c>
      <c r="AD38" s="2314"/>
      <c r="AE38" s="2315"/>
      <c r="AF38" s="2279"/>
      <c r="AG38" s="2367" t="s">
        <v>536</v>
      </c>
      <c r="AH38" s="2366" t="s">
        <v>537</v>
      </c>
      <c r="AI38" s="2366"/>
      <c r="AJ38" s="2366"/>
      <c r="AK38" s="2366" t="s">
        <v>538</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542</v>
      </c>
      <c r="Y40" s="1984" t="s">
        <v>543</v>
      </c>
      <c r="Z40" s="2366"/>
      <c r="AA40" s="1984" t="s">
        <v>544</v>
      </c>
      <c r="AB40" s="1984" t="s">
        <v>545</v>
      </c>
      <c r="AC40" s="1490" t="s">
        <v>447</v>
      </c>
      <c r="AD40" s="2271" t="s">
        <v>448</v>
      </c>
      <c r="AE40" s="2272"/>
      <c r="AF40" s="2280"/>
      <c r="AG40" s="2367"/>
      <c r="AH40" s="2366"/>
      <c r="AI40" s="1984" t="s">
        <v>542</v>
      </c>
      <c r="AJ40" s="1984" t="s">
        <v>543</v>
      </c>
      <c r="AK40" s="2366"/>
      <c r="AL40" s="1984" t="s">
        <v>544</v>
      </c>
      <c r="AM40" s="1984" t="s">
        <v>545</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249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250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FA6B1-8DAF-DC9F-C7F1-0.EFE6C9B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45791</v>
      </c>
      <c r="W28" s="2265"/>
      <c r="X28" s="2265"/>
      <c r="Y28" s="2265"/>
      <c r="Z28" s="2265"/>
      <c r="AA28" s="2265"/>
      <c r="AB28" s="2265"/>
      <c r="AC28" s="2265"/>
      <c r="AD28" s="2265"/>
      <c r="AE28" s="2265"/>
      <c r="AF28" s="327"/>
      <c r="AG28" s="2265" t="str">
        <f>IF(TITLE_DATE_PR_CHANGE="",IF(TITLE_DATE_PR="","",TITLE_DATE_PR),TITLE_DATE_PR_CHANGE)</f>
        <v>45791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603</v>
      </c>
      <c r="W29" s="2252"/>
      <c r="X29" s="2252"/>
      <c r="Y29" s="2252"/>
      <c r="Z29" s="2252"/>
      <c r="AA29" s="2252"/>
      <c r="AB29" s="2252"/>
      <c r="AC29" s="2252"/>
      <c r="AD29" s="2252"/>
      <c r="AE29" s="2252"/>
      <c r="AF29" s="327"/>
      <c r="AG29" s="2252" t="str">
        <f>IF(TITLE_NUMBER_PR_CHANGE="",IF(TITLE_NUMBER_PR="","",TITLE_NUMBER_PR),TITLE_NUMBER_PR_CHANGE)</f>
        <v>603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45791</v>
      </c>
      <c r="W32" s="2265"/>
      <c r="X32" s="2265"/>
      <c r="Y32" s="2265"/>
      <c r="Z32" s="2265"/>
      <c r="AA32" s="2265"/>
      <c r="AB32" s="2265"/>
      <c r="AC32" s="2265"/>
      <c r="AD32" s="2265"/>
      <c r="AE32" s="2265"/>
      <c r="AF32" s="327"/>
      <c r="AG32" s="2265" t="str">
        <f>IF(TITLE_DATE_PR_CHANGE="",IF(TITLE_DATE_PR="","",TITLE_DATE_PR),TITLE_DATE_PR_CHANGE)</f>
        <v>45791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603</v>
      </c>
      <c r="W33" s="2252"/>
      <c r="X33" s="2252"/>
      <c r="Y33" s="2252"/>
      <c r="Z33" s="2252"/>
      <c r="AA33" s="2252"/>
      <c r="AB33" s="2252"/>
      <c r="AC33" s="2252"/>
      <c r="AD33" s="2252"/>
      <c r="AE33" s="2252"/>
      <c r="AF33" s="327"/>
      <c r="AG33" s="2252" t="str">
        <f>IF(TITLE_NUMBER_PR_CHANGE="",IF(TITLE_NUMBER_PR="","",TITLE_NUMBER_PR),TITLE_NUMBER_PR_CHANGE)</f>
        <v>603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437</v>
      </c>
      <c r="AD38" s="2314"/>
      <c r="AE38" s="2315"/>
      <c r="AF38" s="2279"/>
      <c r="AG38" s="2367" t="s">
        <v>536</v>
      </c>
      <c r="AH38" s="2366" t="s">
        <v>537</v>
      </c>
      <c r="AI38" s="2366"/>
      <c r="AJ38" s="2366"/>
      <c r="AK38" s="2366" t="s">
        <v>538</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542</v>
      </c>
      <c r="Y40" s="1984" t="s">
        <v>543</v>
      </c>
      <c r="Z40" s="2366"/>
      <c r="AA40" s="1984" t="s">
        <v>544</v>
      </c>
      <c r="AB40" s="1984" t="s">
        <v>545</v>
      </c>
      <c r="AC40" s="1490" t="s">
        <v>447</v>
      </c>
      <c r="AD40" s="2271" t="s">
        <v>448</v>
      </c>
      <c r="AE40" s="2272"/>
      <c r="AF40" s="2280"/>
      <c r="AG40" s="2367"/>
      <c r="AH40" s="2366"/>
      <c r="AI40" s="1984" t="s">
        <v>542</v>
      </c>
      <c r="AJ40" s="1984" t="s">
        <v>543</v>
      </c>
      <c r="AK40" s="2366"/>
      <c r="AL40" s="1984" t="s">
        <v>544</v>
      </c>
      <c r="AM40" s="1984" t="s">
        <v>545</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547</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547</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547</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547</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547</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249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250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B3E33-E862-4052-A67A-0.E7BE05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45791</v>
      </c>
      <c r="W32" s="2265"/>
      <c r="X32" s="2265"/>
      <c r="Y32" s="2265"/>
      <c r="Z32" s="2265"/>
      <c r="AA32" s="2265"/>
      <c r="AB32" s="2265"/>
      <c r="AC32" s="327"/>
      <c r="AD32" s="2265" t="str">
        <f>IF(TITLE_DATE_PR_CHANGE="",IF(TITLE_DATE_PR="","",TITLE_DATE_PR),TITLE_DATE_PR_CHANGE)</f>
        <v>45791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603</v>
      </c>
      <c r="W33" s="2252"/>
      <c r="X33" s="2252"/>
      <c r="Y33" s="2252"/>
      <c r="Z33" s="2252"/>
      <c r="AA33" s="2252"/>
      <c r="AB33" s="2252"/>
      <c r="AC33" s="327"/>
      <c r="AD33" s="2252" t="str">
        <f>IF(TITLE_NUMBER_PR_CHANGE="",IF(TITLE_NUMBER_PR="","",TITLE_NUMBER_PR),TITLE_NUMBER_PR_CHANGE)</f>
        <v>603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45791</v>
      </c>
      <c r="W36" s="2265"/>
      <c r="X36" s="2265"/>
      <c r="Y36" s="2265"/>
      <c r="Z36" s="2265"/>
      <c r="AA36" s="2265"/>
      <c r="AB36" s="2265"/>
      <c r="AC36" s="327"/>
      <c r="AD36" s="2265" t="str">
        <f>IF(TITLE_DATE_PR_CHANGE="",IF(TITLE_DATE_PR="","",TITLE_DATE_PR),TITLE_DATE_PR_CHANGE)</f>
        <v>45791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603</v>
      </c>
      <c r="W37" s="2252"/>
      <c r="X37" s="2252"/>
      <c r="Y37" s="2252"/>
      <c r="Z37" s="2252"/>
      <c r="AA37" s="2252"/>
      <c r="AB37" s="2252"/>
      <c r="AC37" s="327"/>
      <c r="AD37" s="2252" t="str">
        <f>IF(TITLE_NUMBER_PR_CHANGE="",IF(TITLE_NUMBER_PR="","",TITLE_NUMBER_PR),TITLE_NUMBER_PR_CHANGE)</f>
        <v>603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548</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249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102A4-1C38-EB36-AE03-0.D3D03DE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570</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578</v>
      </c>
      <c r="C48" s="1637"/>
      <c r="D48" s="1639"/>
      <c r="E48" s="547" t="str">
        <f>FHD_NUM_P_12</f>
        <v>2.3</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584</v>
      </c>
      <c r="C82" s="736"/>
      <c r="D82" s="734"/>
      <c r="E82" s="547" t="str">
        <f>FHD_NUM_P_44</f>
        <v>7</v>
      </c>
      <c r="F82" s="1881" t="str">
        <f>FHD_P_44</f>
        <v>Объём поднятой воды</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c r="A115" s="2374" t="s">
        <v>598</v>
      </c>
      <c r="B115" s="911"/>
      <c r="C115" s="736"/>
      <c r="D115" s="734"/>
      <c r="E115" s="547" t="str">
        <f>FHD_NUM_P_75</f>
        <v>14</v>
      </c>
      <c r="F115" s="1881" t="str">
        <f>FHD_P_75</f>
        <v>Расход воды на собственные нужды, в том числе:</v>
      </c>
      <c r="G115" s="1877" t="s">
        <v>562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1389-A1EA-A1E3-93AC-0.7EB451B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606</v>
      </c>
      <c r="K10" s="522" t="s">
        <v>607</v>
      </c>
      <c r="L10" s="2128" t="s">
        <v>87</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E09E5-0B74-C808-3B4D-0.4A3BDD3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303</v>
      </c>
      <c r="J13" s="2371"/>
      <c r="K13" s="2371"/>
      <c r="L13" s="2028"/>
      <c r="M13" s="2068"/>
      <c r="O13" s="2128"/>
      <c r="AK13" s="1632">
        <v>11</v>
      </c>
    </row>
    <row customHeight="1" ht="24">
      <c r="I14" s="2021" t="s">
        <v>87</v>
      </c>
      <c r="J14" s="2021" t="s">
        <v>305</v>
      </c>
      <c r="K14" s="2021" t="s">
        <v>570</v>
      </c>
      <c r="L14" s="2061" t="s">
        <v>306</v>
      </c>
      <c r="M14" s="2062" t="s">
        <v>306</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309</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309</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16466-2B42-5A62-3641-0.DDDA012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517</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87</v>
      </c>
      <c r="J9" s="2027" t="s">
        <v>305</v>
      </c>
      <c r="K9" s="2065" t="s">
        <v>570</v>
      </c>
      <c r="L9" s="2066" t="s">
        <v>306</v>
      </c>
      <c r="M9" s="2390"/>
      <c r="W9" s="1632">
        <v>34</v>
      </c>
    </row>
    <row customHeight="1" ht="35.699999999999996">
      <c r="B10" s="2054" t="s">
        <v>694</v>
      </c>
      <c r="C10" s="2054" t="s">
        <v>695</v>
      </c>
      <c r="D10" s="2053" t="s">
        <v>631</v>
      </c>
      <c r="E10" s="2057" t="s">
        <v>632</v>
      </c>
      <c r="F10" s="2057" t="s">
        <v>632</v>
      </c>
      <c r="H10" s="377"/>
      <c r="I10" s="2025" t="s">
        <v>109</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89</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6C4BC-BC3C-46F9-86F1-0.760371A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570</v>
      </c>
      <c r="H14" s="1635" t="s">
        <v>306</v>
      </c>
      <c r="I14" s="1635" t="s">
        <v>306</v>
      </c>
      <c r="J14" s="2128"/>
      <c r="AF14" s="1632">
        <v>23</v>
      </c>
    </row>
    <row customHeight="1" ht="19.95">
      <c r="D15" s="1639"/>
      <c r="E15" s="1631" t="s">
        <v>109</v>
      </c>
      <c r="F15" s="708" t="s">
        <v>708</v>
      </c>
      <c r="G15" s="1647" t="s">
        <v>556</v>
      </c>
      <c r="H15" s="558"/>
      <c r="I15" s="558"/>
      <c r="J15" s="290" t="s">
        <v>709</v>
      </c>
      <c r="K15" s="544" t="s">
        <v>634</v>
      </c>
      <c r="AF15" s="1632">
        <v>19</v>
      </c>
    </row>
    <row customHeight="1" ht="35.699999999999996">
      <c r="D16" s="1639"/>
      <c r="E16" s="1631" t="s">
        <v>110</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310</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313</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89</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68898-C222-F9C7-507D-0.6A86CA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570</v>
      </c>
      <c r="H14" s="1661" t="s">
        <v>306</v>
      </c>
      <c r="I14" s="1661" t="s">
        <v>306</v>
      </c>
      <c r="J14" s="2128"/>
      <c r="AF14" s="1632">
        <v>23</v>
      </c>
    </row>
    <row customHeight="1" ht="19.95">
      <c r="D15" s="1639"/>
      <c r="E15" s="1631" t="s">
        <v>109</v>
      </c>
      <c r="F15" s="708" t="s">
        <v>779</v>
      </c>
      <c r="G15" s="1658" t="s">
        <v>556</v>
      </c>
      <c r="H15" s="558"/>
      <c r="I15" s="558"/>
      <c r="J15" s="290" t="s">
        <v>780</v>
      </c>
      <c r="K15" s="544" t="s">
        <v>634</v>
      </c>
      <c r="AF15" s="1632">
        <v>19</v>
      </c>
    </row>
    <row customHeight="1" ht="24">
      <c r="D16" s="1639"/>
      <c r="E16" s="1631" t="s">
        <v>110</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310</v>
      </c>
      <c r="F20" s="1668" t="s">
        <v>787</v>
      </c>
      <c r="G20" s="1655" t="s">
        <v>556</v>
      </c>
      <c r="H20" s="558"/>
      <c r="I20" s="558"/>
      <c r="J20" s="290"/>
      <c r="K20" s="544"/>
      <c r="AF20" s="1632">
        <v>34</v>
      </c>
    </row>
    <row customHeight="1" ht="48.29999999999999">
      <c r="D21" s="1639"/>
      <c r="E21" s="1665" t="s">
        <v>313</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309</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5FF7C-CE07-B098-8713-0.FF59A9D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810</v>
      </c>
      <c r="F11" s="706" t="s">
        <v>570</v>
      </c>
      <c r="G11" s="466" t="s">
        <v>306</v>
      </c>
      <c r="H11" s="466" t="s">
        <v>393</v>
      </c>
      <c r="I11" s="808" t="s">
        <v>306</v>
      </c>
      <c r="J11" s="809" t="s">
        <v>393</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811</v>
      </c>
      <c r="D13" s="954" t="s">
        <v>109</v>
      </c>
      <c r="E13" s="280" t="s">
        <v>812</v>
      </c>
      <c r="F13" s="661" t="s">
        <v>813</v>
      </c>
      <c r="G13" s="558"/>
      <c r="H13" s="662"/>
      <c r="I13" s="558"/>
      <c r="J13" s="662"/>
      <c r="K13" s="290" t="s">
        <v>814</v>
      </c>
      <c r="L13" s="721"/>
      <c r="X13" s="506">
        <v>0</v>
      </c>
    </row>
    <row customHeight="1" ht="22.5" hidden="1">
      <c r="A14" s="2393"/>
      <c r="D14" s="540" t="s">
        <v>110</v>
      </c>
      <c r="E14" s="280" t="s">
        <v>815</v>
      </c>
      <c r="F14" s="661" t="s">
        <v>816</v>
      </c>
      <c r="G14" s="558"/>
      <c r="H14" s="663"/>
      <c r="I14" s="558"/>
      <c r="J14" s="663"/>
      <c r="K14" s="290" t="s">
        <v>817</v>
      </c>
      <c r="L14" s="721"/>
      <c r="X14" s="506">
        <v>0</v>
      </c>
    </row>
    <row s="1636" customFormat="1" customHeight="1" ht="78.75" hidden="1">
      <c r="A15" s="2393"/>
      <c r="B15" s="512"/>
      <c r="D15" s="954" t="s">
        <v>89</v>
      </c>
      <c r="E15" s="708" t="s">
        <v>818</v>
      </c>
      <c r="F15" s="951" t="s">
        <v>309</v>
      </c>
      <c r="G15" s="951" t="s">
        <v>309</v>
      </c>
      <c r="H15" s="107"/>
      <c r="I15" s="951" t="s">
        <v>309</v>
      </c>
      <c r="J15" s="107"/>
      <c r="K15" s="290" t="s">
        <v>819</v>
      </c>
      <c r="L15" s="721"/>
      <c r="X15" s="759">
        <v>0</v>
      </c>
    </row>
    <row s="1636" customFormat="1" customHeight="1" ht="22.5" hidden="1">
      <c r="A16" s="2393"/>
      <c r="B16" s="512"/>
      <c r="D16" s="954" t="s">
        <v>327</v>
      </c>
      <c r="E16" s="955" t="s">
        <v>820</v>
      </c>
      <c r="F16" s="951" t="s">
        <v>821</v>
      </c>
      <c r="G16" s="818"/>
      <c r="H16" s="107"/>
      <c r="I16" s="818"/>
      <c r="J16" s="107"/>
      <c r="K16" s="290"/>
      <c r="L16" s="721"/>
      <c r="X16" s="759">
        <v>0</v>
      </c>
    </row>
    <row s="1636" customFormat="1" customHeight="1" ht="22.5" hidden="1">
      <c r="A17" s="2393"/>
      <c r="B17" s="512"/>
      <c r="D17" s="954" t="s">
        <v>335</v>
      </c>
      <c r="E17" s="955" t="s">
        <v>822</v>
      </c>
      <c r="F17" s="951" t="s">
        <v>823</v>
      </c>
      <c r="G17" s="818"/>
      <c r="H17" s="107"/>
      <c r="I17" s="818"/>
      <c r="J17" s="107"/>
      <c r="K17" s="290"/>
      <c r="L17" s="721"/>
      <c r="X17" s="759">
        <v>0</v>
      </c>
    </row>
    <row s="1636" customFormat="1" customHeight="1" ht="33.75" hidden="1">
      <c r="A18" s="2393"/>
      <c r="B18" s="512"/>
      <c r="D18" s="954" t="s">
        <v>337</v>
      </c>
      <c r="E18" s="955" t="s">
        <v>824</v>
      </c>
      <c r="F18" s="951" t="s">
        <v>575</v>
      </c>
      <c r="G18" s="681"/>
      <c r="H18" s="107"/>
      <c r="I18" s="681"/>
      <c r="J18" s="107"/>
      <c r="K18" s="290"/>
      <c r="L18" s="721"/>
      <c r="X18" s="759">
        <v>0</v>
      </c>
    </row>
    <row customHeight="1" ht="101.25" hidden="1">
      <c r="A19" s="2393"/>
      <c r="D19" s="954" t="s">
        <v>90</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309</v>
      </c>
      <c r="G20" s="951" t="s">
        <v>309</v>
      </c>
      <c r="H20" s="950" t="s">
        <v>309</v>
      </c>
      <c r="I20" s="951" t="s">
        <v>309</v>
      </c>
      <c r="J20" s="950" t="s">
        <v>309</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309</v>
      </c>
      <c r="G23" s="951" t="s">
        <v>309</v>
      </c>
      <c r="H23" s="950" t="s">
        <v>309</v>
      </c>
      <c r="I23" s="951" t="s">
        <v>309</v>
      </c>
      <c r="J23" s="950" t="s">
        <v>309</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309</v>
      </c>
      <c r="G25" s="951" t="s">
        <v>309</v>
      </c>
      <c r="H25" s="950" t="s">
        <v>309</v>
      </c>
      <c r="I25" s="951" t="s">
        <v>309</v>
      </c>
      <c r="J25" s="950" t="s">
        <v>309</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309</v>
      </c>
      <c r="G28" s="951" t="s">
        <v>309</v>
      </c>
      <c r="H28" s="950" t="s">
        <v>309</v>
      </c>
      <c r="I28" s="951" t="s">
        <v>309</v>
      </c>
      <c r="J28" s="950" t="s">
        <v>309</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111</v>
      </c>
      <c r="E31" s="280" t="s">
        <v>851</v>
      </c>
      <c r="F31" s="661" t="s">
        <v>562</v>
      </c>
      <c r="G31" s="558"/>
      <c r="H31" s="663"/>
      <c r="I31" s="558"/>
      <c r="J31" s="663"/>
      <c r="K31" s="290" t="s">
        <v>852</v>
      </c>
      <c r="L31" s="721"/>
      <c r="X31" s="506">
        <v>0</v>
      </c>
    </row>
    <row customHeight="1" ht="56.25" hidden="1">
      <c r="A32" s="2393"/>
      <c r="D32" s="954" t="s">
        <v>91</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c r="A37" s="2393" t="s">
        <v>857</v>
      </c>
      <c r="B37" s="512"/>
      <c r="D37" s="954">
        <v>1</v>
      </c>
      <c r="E37" s="708" t="s">
        <v>858</v>
      </c>
      <c r="F37" s="661" t="s">
        <v>813</v>
      </c>
      <c r="G37" s="558"/>
      <c r="H37" s="520"/>
      <c r="I37" s="558"/>
      <c r="J37" s="520"/>
      <c r="K37" s="290" t="s">
        <v>859</v>
      </c>
      <c r="X37" s="759">
        <v>0</v>
      </c>
    </row>
    <row s="1636" customFormat="1" customHeight="1" ht="22.5">
      <c r="A38" s="2393"/>
      <c r="B38" s="512"/>
      <c r="D38" s="670" t="s">
        <v>110</v>
      </c>
      <c r="E38" s="1033" t="s">
        <v>860</v>
      </c>
      <c r="F38" s="1037" t="s">
        <v>550</v>
      </c>
      <c r="G38" s="1037" t="s">
        <v>550</v>
      </c>
      <c r="H38" s="1031"/>
      <c r="I38" s="1037" t="s">
        <v>550</v>
      </c>
      <c r="J38" s="1031"/>
      <c r="K38" s="1032"/>
      <c r="X38" s="759">
        <v>0</v>
      </c>
    </row>
    <row s="1636" customFormat="1" customHeight="1" ht="33.75">
      <c r="A39" s="2393"/>
      <c r="B39" s="512"/>
      <c r="D39" s="666" t="s">
        <v>715</v>
      </c>
      <c r="E39" s="724" t="s">
        <v>861</v>
      </c>
      <c r="F39" s="661" t="s">
        <v>862</v>
      </c>
      <c r="G39" s="669"/>
      <c r="H39" s="1024"/>
      <c r="I39" s="669"/>
      <c r="J39" s="1024"/>
      <c r="K39" s="290" t="s">
        <v>863</v>
      </c>
      <c r="X39" s="759">
        <v>0</v>
      </c>
    </row>
    <row s="1636" customFormat="1" customHeight="1" ht="33.75">
      <c r="A40" s="2393"/>
      <c r="B40" s="512"/>
      <c r="D40" s="666" t="s">
        <v>718</v>
      </c>
      <c r="E40" s="724" t="s">
        <v>864</v>
      </c>
      <c r="F40" s="1028" t="s">
        <v>865</v>
      </c>
      <c r="G40" s="742"/>
      <c r="H40" s="1024"/>
      <c r="I40" s="742"/>
      <c r="J40" s="1024"/>
      <c r="K40" s="290" t="s">
        <v>866</v>
      </c>
      <c r="X40" s="759">
        <v>0</v>
      </c>
    </row>
    <row s="1636" customFormat="1" customHeight="1" ht="22.5">
      <c r="A41" s="2393"/>
      <c r="B41" s="512"/>
      <c r="D41" s="666" t="s">
        <v>89</v>
      </c>
      <c r="E41" s="723" t="s">
        <v>867</v>
      </c>
      <c r="F41" s="661" t="s">
        <v>550</v>
      </c>
      <c r="G41" s="661" t="s">
        <v>550</v>
      </c>
      <c r="H41" s="1025"/>
      <c r="I41" s="661" t="s">
        <v>550</v>
      </c>
      <c r="J41" s="1025"/>
      <c r="K41" s="303"/>
      <c r="X41" s="759">
        <v>0</v>
      </c>
    </row>
    <row s="1636" customFormat="1" customHeight="1" ht="45">
      <c r="A42" s="2393"/>
      <c r="B42" s="512"/>
      <c r="D42" s="666" t="s">
        <v>327</v>
      </c>
      <c r="E42" s="724" t="s">
        <v>868</v>
      </c>
      <c r="F42" s="661" t="s">
        <v>562</v>
      </c>
      <c r="G42" s="558"/>
      <c r="H42" s="1025"/>
      <c r="I42" s="558"/>
      <c r="J42" s="1025"/>
      <c r="K42" s="303" t="s">
        <v>869</v>
      </c>
      <c r="X42" s="759">
        <v>0</v>
      </c>
    </row>
    <row s="1636" customFormat="1" customHeight="1" ht="45">
      <c r="A43" s="2393"/>
      <c r="B43" s="512"/>
      <c r="D43" s="666" t="s">
        <v>335</v>
      </c>
      <c r="E43" s="668" t="s">
        <v>870</v>
      </c>
      <c r="F43" s="1029" t="s">
        <v>562</v>
      </c>
      <c r="G43" s="743"/>
      <c r="H43" s="1024"/>
      <c r="I43" s="743"/>
      <c r="J43" s="1024"/>
      <c r="K43" s="303" t="s">
        <v>871</v>
      </c>
      <c r="X43" s="759">
        <v>0</v>
      </c>
    </row>
    <row s="1636" customFormat="1" customHeight="1" ht="11.25">
      <c r="A44" s="2393"/>
      <c r="B44" s="512"/>
      <c r="D44" s="666" t="s">
        <v>90</v>
      </c>
      <c r="E44" s="667" t="s">
        <v>872</v>
      </c>
      <c r="F44" s="661" t="s">
        <v>862</v>
      </c>
      <c r="G44" s="669"/>
      <c r="H44" s="1024"/>
      <c r="I44" s="669"/>
      <c r="J44" s="1024"/>
      <c r="K44" s="290"/>
      <c r="X44" s="759">
        <v>0</v>
      </c>
    </row>
    <row s="1636" customFormat="1" customHeight="1" ht="11.25">
      <c r="A45" s="2393"/>
      <c r="B45" s="512"/>
      <c r="D45" s="666" t="s">
        <v>757</v>
      </c>
      <c r="E45" s="668" t="s">
        <v>873</v>
      </c>
      <c r="F45" s="661" t="s">
        <v>862</v>
      </c>
      <c r="G45" s="669"/>
      <c r="H45" s="1024"/>
      <c r="I45" s="669"/>
      <c r="J45" s="1024"/>
      <c r="K45" s="290"/>
      <c r="X45" s="759">
        <v>0</v>
      </c>
    </row>
    <row s="1636" customFormat="1" customHeight="1" ht="11.25">
      <c r="A46" s="2393"/>
      <c r="B46" s="512"/>
      <c r="D46" s="666" t="s">
        <v>799</v>
      </c>
      <c r="E46" s="668" t="s">
        <v>874</v>
      </c>
      <c r="F46" s="661" t="s">
        <v>862</v>
      </c>
      <c r="G46" s="669"/>
      <c r="H46" s="1024"/>
      <c r="I46" s="669"/>
      <c r="J46" s="1024"/>
      <c r="K46" s="290"/>
      <c r="X46" s="759">
        <v>0</v>
      </c>
    </row>
    <row s="1636" customFormat="1" customHeight="1" ht="11.25">
      <c r="A47" s="2393"/>
      <c r="B47" s="512"/>
      <c r="D47" s="666" t="s">
        <v>802</v>
      </c>
      <c r="E47" s="668" t="s">
        <v>875</v>
      </c>
      <c r="F47" s="661" t="s">
        <v>862</v>
      </c>
      <c r="G47" s="669"/>
      <c r="H47" s="1024"/>
      <c r="I47" s="669"/>
      <c r="J47" s="1024"/>
      <c r="K47" s="290"/>
      <c r="X47" s="759">
        <v>0</v>
      </c>
    </row>
    <row s="1636" customFormat="1" customHeight="1" ht="11.25">
      <c r="A48" s="2393"/>
      <c r="B48" s="512"/>
      <c r="D48" s="666" t="s">
        <v>876</v>
      </c>
      <c r="E48" s="672" t="s">
        <v>877</v>
      </c>
      <c r="F48" s="661" t="s">
        <v>862</v>
      </c>
      <c r="G48" s="669"/>
      <c r="H48" s="1024"/>
      <c r="I48" s="669"/>
      <c r="J48" s="1024"/>
      <c r="K48" s="290"/>
      <c r="X48" s="759">
        <v>0</v>
      </c>
    </row>
    <row s="1636" customFormat="1" customHeight="1" ht="11.25">
      <c r="A49" s="2393"/>
      <c r="B49" s="512"/>
      <c r="D49" s="666" t="s">
        <v>878</v>
      </c>
      <c r="E49" s="672" t="s">
        <v>879</v>
      </c>
      <c r="F49" s="661" t="s">
        <v>862</v>
      </c>
      <c r="G49" s="669"/>
      <c r="H49" s="1024"/>
      <c r="I49" s="669"/>
      <c r="J49" s="1024"/>
      <c r="K49" s="290"/>
      <c r="X49" s="759">
        <v>0</v>
      </c>
    </row>
    <row s="1636" customFormat="1" customHeight="1" ht="11.25">
      <c r="A50" s="2393"/>
      <c r="B50" s="512"/>
      <c r="D50" s="666" t="s">
        <v>880</v>
      </c>
      <c r="E50" s="668" t="s">
        <v>881</v>
      </c>
      <c r="F50" s="661" t="s">
        <v>862</v>
      </c>
      <c r="G50" s="669"/>
      <c r="H50" s="1024"/>
      <c r="I50" s="669"/>
      <c r="J50" s="1024"/>
      <c r="K50" s="290"/>
      <c r="X50" s="759">
        <v>0</v>
      </c>
    </row>
    <row s="1636" customFormat="1" customHeight="1" ht="11.25">
      <c r="A51" s="2393"/>
      <c r="B51" s="512"/>
      <c r="D51" s="666" t="s">
        <v>882</v>
      </c>
      <c r="E51" s="668" t="s">
        <v>883</v>
      </c>
      <c r="F51" s="661" t="s">
        <v>862</v>
      </c>
      <c r="G51" s="669"/>
      <c r="H51" s="1024"/>
      <c r="I51" s="669"/>
      <c r="J51" s="1024"/>
      <c r="K51" s="290"/>
      <c r="X51" s="759">
        <v>0</v>
      </c>
    </row>
    <row s="1636" customFormat="1" customHeight="1" ht="45">
      <c r="A52" s="2393"/>
      <c r="B52" s="512"/>
      <c r="D52" s="666" t="s">
        <v>111</v>
      </c>
      <c r="E52" s="667" t="s">
        <v>884</v>
      </c>
      <c r="F52" s="661" t="s">
        <v>862</v>
      </c>
      <c r="G52" s="669"/>
      <c r="H52" s="1024"/>
      <c r="I52" s="669"/>
      <c r="J52" s="1024"/>
      <c r="K52" s="290"/>
      <c r="X52" s="759">
        <v>0</v>
      </c>
    </row>
    <row s="1636" customFormat="1" customHeight="1" ht="11.25">
      <c r="A53" s="2393"/>
      <c r="B53" s="512"/>
      <c r="D53" s="666" t="s">
        <v>316</v>
      </c>
      <c r="E53" s="668" t="s">
        <v>873</v>
      </c>
      <c r="F53" s="661" t="s">
        <v>862</v>
      </c>
      <c r="G53" s="669"/>
      <c r="H53" s="1024"/>
      <c r="I53" s="669"/>
      <c r="J53" s="1024"/>
      <c r="K53" s="290"/>
      <c r="X53" s="759">
        <v>0</v>
      </c>
    </row>
    <row s="1636" customFormat="1" customHeight="1" ht="11.25">
      <c r="A54" s="2393"/>
      <c r="B54" s="512"/>
      <c r="D54" s="666" t="s">
        <v>885</v>
      </c>
      <c r="E54" s="668" t="s">
        <v>874</v>
      </c>
      <c r="F54" s="661" t="s">
        <v>862</v>
      </c>
      <c r="G54" s="669"/>
      <c r="H54" s="1024"/>
      <c r="I54" s="669"/>
      <c r="J54" s="1024"/>
      <c r="K54" s="290"/>
      <c r="X54" s="759">
        <v>0</v>
      </c>
    </row>
    <row s="1636" customFormat="1" customHeight="1" ht="11.25">
      <c r="A55" s="2393"/>
      <c r="B55" s="512"/>
      <c r="D55" s="666" t="s">
        <v>886</v>
      </c>
      <c r="E55" s="668" t="s">
        <v>875</v>
      </c>
      <c r="F55" s="661" t="s">
        <v>862</v>
      </c>
      <c r="G55" s="669"/>
      <c r="H55" s="1024"/>
      <c r="I55" s="669"/>
      <c r="J55" s="1024"/>
      <c r="K55" s="290"/>
      <c r="X55" s="759">
        <v>0</v>
      </c>
    </row>
    <row s="1636" customFormat="1" customHeight="1" ht="11.25">
      <c r="A56" s="2393"/>
      <c r="B56" s="512"/>
      <c r="D56" s="666" t="s">
        <v>887</v>
      </c>
      <c r="E56" s="672" t="s">
        <v>877</v>
      </c>
      <c r="F56" s="661" t="s">
        <v>862</v>
      </c>
      <c r="G56" s="669"/>
      <c r="H56" s="1024"/>
      <c r="I56" s="669"/>
      <c r="J56" s="1024"/>
      <c r="K56" s="290"/>
      <c r="X56" s="759">
        <v>0</v>
      </c>
    </row>
    <row s="1636" customFormat="1" customHeight="1" ht="11.25">
      <c r="A57" s="2393"/>
      <c r="B57" s="512"/>
      <c r="D57" s="666" t="s">
        <v>888</v>
      </c>
      <c r="E57" s="672" t="s">
        <v>879</v>
      </c>
      <c r="F57" s="661" t="s">
        <v>862</v>
      </c>
      <c r="G57" s="669"/>
      <c r="H57" s="1024"/>
      <c r="I57" s="669"/>
      <c r="J57" s="1024"/>
      <c r="K57" s="290"/>
      <c r="X57" s="759">
        <v>0</v>
      </c>
    </row>
    <row s="1636" customFormat="1" customHeight="1" ht="11.25">
      <c r="A58" s="2393"/>
      <c r="B58" s="512"/>
      <c r="D58" s="666" t="s">
        <v>889</v>
      </c>
      <c r="E58" s="668" t="s">
        <v>881</v>
      </c>
      <c r="F58" s="661" t="s">
        <v>862</v>
      </c>
      <c r="G58" s="669"/>
      <c r="H58" s="1024"/>
      <c r="I58" s="669"/>
      <c r="J58" s="1024"/>
      <c r="K58" s="290"/>
      <c r="X58" s="759">
        <v>0</v>
      </c>
    </row>
    <row s="1636" customFormat="1" customHeight="1" ht="11.25">
      <c r="A59" s="2393"/>
      <c r="B59" s="512"/>
      <c r="D59" s="666" t="s">
        <v>890</v>
      </c>
      <c r="E59" s="668" t="s">
        <v>883</v>
      </c>
      <c r="F59" s="661" t="s">
        <v>862</v>
      </c>
      <c r="G59" s="669"/>
      <c r="H59" s="1024"/>
      <c r="I59" s="669"/>
      <c r="J59" s="1024"/>
      <c r="K59" s="290"/>
      <c r="X59" s="759">
        <v>0</v>
      </c>
    </row>
    <row s="1636" customFormat="1" customHeight="1" ht="33.75">
      <c r="A60" s="2393"/>
      <c r="B60" s="512"/>
      <c r="D60" s="666" t="s">
        <v>91</v>
      </c>
      <c r="E60" s="667" t="s">
        <v>891</v>
      </c>
      <c r="F60" s="722" t="s">
        <v>562</v>
      </c>
      <c r="G60" s="743"/>
      <c r="H60" s="1024"/>
      <c r="I60" s="743"/>
      <c r="J60" s="1024"/>
      <c r="K60" s="303" t="s">
        <v>892</v>
      </c>
      <c r="X60" s="759">
        <v>0</v>
      </c>
    </row>
    <row s="1636" customFormat="1" customHeight="1" ht="33.75">
      <c r="A61" s="2393"/>
      <c r="B61" s="512"/>
      <c r="D61" s="666" t="s">
        <v>92</v>
      </c>
      <c r="E61" s="667" t="s">
        <v>893</v>
      </c>
      <c r="F61" s="727" t="s">
        <v>823</v>
      </c>
      <c r="G61" s="669"/>
      <c r="H61" s="1024"/>
      <c r="I61" s="669"/>
      <c r="J61" s="1024"/>
      <c r="K61" s="290"/>
      <c r="X61" s="759">
        <v>0</v>
      </c>
    </row>
    <row s="1636" customFormat="1" customHeight="1" ht="22.5">
      <c r="A62" s="2393"/>
      <c r="B62" s="512" t="s">
        <v>592</v>
      </c>
      <c r="D62" s="666" t="s">
        <v>112</v>
      </c>
      <c r="E62" s="667" t="s">
        <v>894</v>
      </c>
      <c r="F62" s="727" t="s">
        <v>309</v>
      </c>
      <c r="G62" s="383"/>
      <c r="H62" s="1024"/>
      <c r="I62" s="383"/>
      <c r="J62" s="1024"/>
      <c r="K62" s="290" t="s">
        <v>635</v>
      </c>
      <c r="X62" s="759">
        <v>0</v>
      </c>
    </row>
    <row s="1636" customFormat="1" customHeight="1" ht="45">
      <c r="A63" s="2393"/>
      <c r="B63" s="512" t="s">
        <v>592</v>
      </c>
      <c r="D63" s="666" t="s">
        <v>895</v>
      </c>
      <c r="E63" s="668" t="s">
        <v>896</v>
      </c>
      <c r="F63" s="722" t="s">
        <v>309</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550</v>
      </c>
      <c r="G66" s="661" t="s">
        <v>550</v>
      </c>
      <c r="H66" s="520"/>
      <c r="I66" s="661" t="s">
        <v>550</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310</v>
      </c>
      <c r="E68" s="955" t="s">
        <v>902</v>
      </c>
      <c r="F68" s="661" t="s">
        <v>865</v>
      </c>
      <c r="G68" s="728"/>
      <c r="H68" s="520"/>
      <c r="I68" s="728"/>
      <c r="J68" s="520"/>
      <c r="K68" s="290"/>
      <c r="X68" s="759">
        <v>0</v>
      </c>
    </row>
    <row s="1636" customFormat="1" customHeight="1" ht="22.5" hidden="1">
      <c r="A69" s="2393"/>
      <c r="B69" s="512"/>
      <c r="D69" s="744" t="s">
        <v>313</v>
      </c>
      <c r="E69" s="955" t="s">
        <v>903</v>
      </c>
      <c r="F69" s="722" t="s">
        <v>562</v>
      </c>
      <c r="G69" s="743"/>
      <c r="H69" s="520"/>
      <c r="I69" s="743"/>
      <c r="J69" s="520"/>
      <c r="K69" s="290"/>
      <c r="X69" s="759">
        <v>0</v>
      </c>
    </row>
    <row s="1636" customFormat="1" customHeight="1" ht="22.5" hidden="1">
      <c r="A70" s="2393"/>
      <c r="B70" s="512"/>
      <c r="D70" s="744" t="s">
        <v>732</v>
      </c>
      <c r="E70" s="955" t="s">
        <v>904</v>
      </c>
      <c r="F70" s="722" t="s">
        <v>562</v>
      </c>
      <c r="G70" s="743"/>
      <c r="H70" s="520"/>
      <c r="I70" s="743"/>
      <c r="J70" s="520"/>
      <c r="K70" s="290"/>
      <c r="X70" s="759">
        <v>0</v>
      </c>
    </row>
    <row s="1636" customFormat="1" customHeight="1" ht="22.5" hidden="1">
      <c r="A71" s="2393"/>
      <c r="B71" s="512"/>
      <c r="D71" s="666" t="s">
        <v>89</v>
      </c>
      <c r="E71" s="667" t="s">
        <v>905</v>
      </c>
      <c r="F71" s="661" t="s">
        <v>865</v>
      </c>
      <c r="G71" s="558"/>
      <c r="H71" s="1031"/>
      <c r="I71" s="558"/>
      <c r="J71" s="1031"/>
      <c r="K71" s="303"/>
      <c r="X71" s="759">
        <v>0</v>
      </c>
    </row>
    <row s="1636" customFormat="1" customHeight="1" ht="56.25" hidden="1">
      <c r="A72" s="2393"/>
      <c r="B72" s="512"/>
      <c r="D72" s="666" t="s">
        <v>90</v>
      </c>
      <c r="E72" s="667" t="s">
        <v>906</v>
      </c>
      <c r="F72" s="722" t="s">
        <v>562</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592</v>
      </c>
      <c r="D74" s="666" t="s">
        <v>91</v>
      </c>
      <c r="E74" s="667" t="s">
        <v>908</v>
      </c>
      <c r="F74" s="727" t="s">
        <v>309</v>
      </c>
      <c r="G74" s="383"/>
      <c r="H74" s="1024"/>
      <c r="I74" s="383"/>
      <c r="J74" s="1024"/>
      <c r="K74" s="290" t="s">
        <v>635</v>
      </c>
      <c r="X74" s="759">
        <v>0</v>
      </c>
    </row>
    <row s="1636" customFormat="1" customHeight="1" ht="45" hidden="1">
      <c r="A75" s="2393"/>
      <c r="B75" s="512" t="s">
        <v>592</v>
      </c>
      <c r="D75" s="666" t="s">
        <v>656</v>
      </c>
      <c r="E75" s="668" t="s">
        <v>909</v>
      </c>
      <c r="F75" s="722" t="s">
        <v>309</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89</v>
      </c>
      <c r="E79" s="723" t="s">
        <v>915</v>
      </c>
      <c r="F79" s="661" t="s">
        <v>862</v>
      </c>
      <c r="G79" s="725"/>
      <c r="H79" s="1024"/>
      <c r="I79" s="725"/>
      <c r="J79" s="1024"/>
      <c r="K79" s="290" t="s">
        <v>916</v>
      </c>
      <c r="X79" s="759">
        <v>0</v>
      </c>
    </row>
    <row s="1636" customFormat="1" customHeight="1" ht="11.25" hidden="1">
      <c r="A80" s="2393"/>
      <c r="B80" s="512"/>
      <c r="D80" s="666" t="s">
        <v>327</v>
      </c>
      <c r="E80" s="724" t="s">
        <v>917</v>
      </c>
      <c r="F80" s="661" t="s">
        <v>862</v>
      </c>
      <c r="G80" s="725"/>
      <c r="H80" s="1024"/>
      <c r="I80" s="725"/>
      <c r="J80" s="1024"/>
      <c r="K80" s="290"/>
      <c r="X80" s="759">
        <v>0</v>
      </c>
    </row>
    <row s="1636" customFormat="1" customHeight="1" ht="11.25" hidden="1">
      <c r="A81" s="2393"/>
      <c r="B81" s="512"/>
      <c r="D81" s="666" t="s">
        <v>335</v>
      </c>
      <c r="E81" s="724" t="s">
        <v>918</v>
      </c>
      <c r="F81" s="661" t="s">
        <v>862</v>
      </c>
      <c r="G81" s="725"/>
      <c r="H81" s="1024"/>
      <c r="I81" s="725"/>
      <c r="J81" s="1024"/>
      <c r="K81" s="290"/>
      <c r="X81" s="759">
        <v>0</v>
      </c>
    </row>
    <row s="1636" customFormat="1" customHeight="1" ht="11.25" hidden="1">
      <c r="A82" s="2393"/>
      <c r="B82" s="512"/>
      <c r="D82" s="666" t="s">
        <v>337</v>
      </c>
      <c r="E82" s="724" t="s">
        <v>919</v>
      </c>
      <c r="F82" s="661" t="s">
        <v>862</v>
      </c>
      <c r="G82" s="725"/>
      <c r="H82" s="1024"/>
      <c r="I82" s="725"/>
      <c r="J82" s="1024"/>
      <c r="K82" s="290"/>
      <c r="X82" s="759">
        <v>0</v>
      </c>
    </row>
    <row s="1636" customFormat="1" customHeight="1" ht="11.25" hidden="1">
      <c r="A83" s="2393"/>
      <c r="B83" s="512"/>
      <c r="D83" s="666" t="s">
        <v>339</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90</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562</v>
      </c>
      <c r="G95" s="728"/>
      <c r="H95" s="1024"/>
      <c r="I95" s="728"/>
      <c r="J95" s="1024"/>
      <c r="K95" s="290" t="s">
        <v>932</v>
      </c>
      <c r="X95" s="759">
        <v>0</v>
      </c>
    </row>
    <row s="1636" customFormat="1" customHeight="1" ht="33.75" hidden="1">
      <c r="A96" s="2393"/>
      <c r="B96" s="512"/>
      <c r="D96" s="666" t="s">
        <v>91</v>
      </c>
      <c r="E96" s="667" t="s">
        <v>933</v>
      </c>
      <c r="F96" s="727" t="s">
        <v>823</v>
      </c>
      <c r="G96" s="729"/>
      <c r="H96" s="1024"/>
      <c r="I96" s="729"/>
      <c r="J96" s="1024"/>
      <c r="K96" s="290"/>
      <c r="X96" s="759">
        <v>0</v>
      </c>
    </row>
    <row s="1636" customFormat="1" customHeight="1" ht="22.5" hidden="1">
      <c r="A97" s="2393"/>
      <c r="B97" s="512" t="s">
        <v>592</v>
      </c>
      <c r="D97" s="666" t="s">
        <v>92</v>
      </c>
      <c r="E97" s="667" t="s">
        <v>934</v>
      </c>
      <c r="F97" s="727" t="s">
        <v>309</v>
      </c>
      <c r="G97" s="386"/>
      <c r="H97" s="1024"/>
      <c r="I97" s="386"/>
      <c r="J97" s="1024"/>
      <c r="K97" s="290" t="s">
        <v>635</v>
      </c>
      <c r="X97" s="759">
        <v>0</v>
      </c>
    </row>
    <row s="1636" customFormat="1" customHeight="1" ht="45" hidden="1">
      <c r="A98" s="2393"/>
      <c r="B98" s="512" t="s">
        <v>592</v>
      </c>
      <c r="D98" s="666" t="s">
        <v>935</v>
      </c>
      <c r="E98" s="668" t="s">
        <v>936</v>
      </c>
      <c r="F98" s="722" t="s">
        <v>309</v>
      </c>
      <c r="G98" s="386"/>
      <c r="H98" s="1024"/>
      <c r="I98" s="386"/>
      <c r="J98" s="1024"/>
      <c r="K98" s="290" t="s">
        <v>635</v>
      </c>
      <c r="X98" s="759">
        <v>0</v>
      </c>
    </row>
    <row s="1636" customFormat="1" customHeight="1" ht="95.25" hidden="1">
      <c r="A99" s="2393"/>
      <c r="B99" s="512" t="s">
        <v>592</v>
      </c>
      <c r="D99" s="666" t="s">
        <v>112</v>
      </c>
      <c r="E99" s="667" t="s">
        <v>937</v>
      </c>
      <c r="F99" s="722" t="s">
        <v>309</v>
      </c>
      <c r="G99" s="386"/>
      <c r="H99" s="1024"/>
      <c r="I99" s="386"/>
      <c r="J99" s="1024"/>
      <c r="K99" s="290" t="s">
        <v>635</v>
      </c>
      <c r="X99" s="759">
        <v>0</v>
      </c>
    </row>
    <row s="1636" customFormat="1" customHeight="1" ht="22.5" hidden="1">
      <c r="A100" s="2393"/>
      <c r="B100" s="512" t="s">
        <v>592</v>
      </c>
      <c r="D100" s="666" t="s">
        <v>148</v>
      </c>
      <c r="E100" s="667" t="s">
        <v>938</v>
      </c>
      <c r="F100" s="722" t="s">
        <v>309</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C831-34E7-8A2E-DDD4-0.E955937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65</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30F8D-5FAE-CD35-97D5-0.7319F3B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517</v>
      </c>
      <c r="D3" s="690" t="str">
        <f>B3&amp;".1"</f>
        <v>.1</v>
      </c>
      <c r="E3" s="691" t="s">
        <v>939</v>
      </c>
      <c r="F3" s="692" t="s">
        <v>309</v>
      </c>
      <c r="G3" s="687"/>
      <c r="H3" s="402"/>
      <c r="I3" s="687"/>
      <c r="J3" s="402"/>
      <c r="K3" s="290" t="s">
        <v>940</v>
      </c>
      <c r="V3" s="506">
        <v>0</v>
      </c>
    </row>
    <row customHeight="1" ht="15" hidden="1">
      <c r="A4" s="506"/>
      <c r="B4" s="2398"/>
      <c r="C4" s="2399"/>
      <c r="D4" s="690" t="str">
        <f>B3&amp;".2"</f>
        <v>.2</v>
      </c>
      <c r="E4" s="691" t="s">
        <v>941</v>
      </c>
      <c r="F4" s="692" t="s">
        <v>309</v>
      </c>
      <c r="G4" s="1739" t="s">
        <v>28</v>
      </c>
      <c r="H4" s="402"/>
      <c r="I4" s="1739" t="s">
        <v>28</v>
      </c>
      <c r="J4" s="402"/>
      <c r="K4" s="290" t="s">
        <v>942</v>
      </c>
      <c r="V4" s="506">
        <v>0</v>
      </c>
    </row>
    <row s="1367" customFormat="1" customHeight="1" ht="15" hidden="1">
      <c r="C5" s="673"/>
      <c r="U5" s="421"/>
      <c r="V5" s="418">
        <v>0</v>
      </c>
    </row>
    <row customHeight="1" ht="22.5" hidden="1">
      <c r="A6" s="506"/>
      <c r="B6" s="2398"/>
      <c r="C6" s="2399" t="s">
        <v>517</v>
      </c>
      <c r="D6" s="690" t="str">
        <f>B6&amp;".1"</f>
        <v>.1</v>
      </c>
      <c r="E6" s="691" t="s">
        <v>943</v>
      </c>
      <c r="F6" s="692" t="s">
        <v>309</v>
      </c>
      <c r="G6" s="687"/>
      <c r="H6" s="402"/>
      <c r="I6" s="687"/>
      <c r="J6" s="402"/>
      <c r="K6" s="290" t="s">
        <v>944</v>
      </c>
      <c r="V6" s="506">
        <v>0</v>
      </c>
    </row>
    <row customHeight="1" ht="15" hidden="1">
      <c r="A7" s="506"/>
      <c r="B7" s="2398"/>
      <c r="C7" s="2399"/>
      <c r="D7" s="690" t="str">
        <f>B6&amp;".2"</f>
        <v>.2</v>
      </c>
      <c r="E7" s="691" t="s">
        <v>941</v>
      </c>
      <c r="F7" s="692" t="s">
        <v>309</v>
      </c>
      <c r="G7" s="1739" t="s">
        <v>28</v>
      </c>
      <c r="H7" s="402"/>
      <c r="I7" s="1739" t="s">
        <v>28</v>
      </c>
      <c r="J7" s="402"/>
      <c r="K7" s="290" t="s">
        <v>942</v>
      </c>
      <c r="V7" s="506">
        <v>0</v>
      </c>
    </row>
    <row s="1367" customFormat="1" customHeight="1" ht="15" hidden="1">
      <c r="C8" s="673"/>
      <c r="U8" s="421"/>
      <c r="V8" s="418">
        <v>0</v>
      </c>
    </row>
    <row customHeight="1" ht="22.5" hidden="1">
      <c r="A9" s="506"/>
      <c r="B9" s="2398"/>
      <c r="C9" s="2399" t="s">
        <v>517</v>
      </c>
      <c r="D9" s="690" t="str">
        <f>B9&amp;".1"</f>
        <v>.1</v>
      </c>
      <c r="E9" s="691" t="s">
        <v>945</v>
      </c>
      <c r="F9" s="692" t="s">
        <v>309</v>
      </c>
      <c r="G9" s="698" t="s">
        <v>28</v>
      </c>
      <c r="H9" s="402" t="s">
        <v>28</v>
      </c>
      <c r="I9" s="698" t="s">
        <v>28</v>
      </c>
      <c r="J9" s="402" t="s">
        <v>28</v>
      </c>
      <c r="K9" s="290"/>
      <c r="V9" s="506">
        <v>0</v>
      </c>
    </row>
    <row customHeight="1" ht="15" hidden="1">
      <c r="A10" s="506"/>
      <c r="B10" s="2398"/>
      <c r="C10" s="2399"/>
      <c r="D10" s="690" t="str">
        <f>B9&amp;".2"</f>
        <v>.2</v>
      </c>
      <c r="E10" s="691" t="s">
        <v>946</v>
      </c>
      <c r="F10" s="692" t="s">
        <v>309</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309</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517</v>
      </c>
      <c r="D13" s="690" t="str">
        <f>B13&amp;".1"</f>
        <v>.1</v>
      </c>
      <c r="E13" s="691" t="s">
        <v>950</v>
      </c>
      <c r="F13" s="692" t="s">
        <v>309</v>
      </c>
      <c r="G13" s="698" t="s">
        <v>28</v>
      </c>
      <c r="H13" s="402" t="s">
        <v>28</v>
      </c>
      <c r="I13" s="698" t="s">
        <v>28</v>
      </c>
      <c r="J13" s="402" t="s">
        <v>28</v>
      </c>
      <c r="K13" s="290" t="s">
        <v>951</v>
      </c>
      <c r="V13" s="506">
        <v>0</v>
      </c>
    </row>
    <row customHeight="1" ht="15" hidden="1">
      <c r="B14" s="2398"/>
      <c r="C14" s="2399"/>
      <c r="D14" s="690" t="str">
        <f>B13&amp;".2"</f>
        <v>.2</v>
      </c>
      <c r="E14" s="691" t="s">
        <v>952</v>
      </c>
      <c r="F14" s="692" t="s">
        <v>309</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570</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309</v>
      </c>
      <c r="G32" s="814" t="s">
        <v>309</v>
      </c>
      <c r="H32" s="814" t="s">
        <v>309</v>
      </c>
      <c r="I32" s="692" t="s">
        <v>309</v>
      </c>
      <c r="J32" s="692" t="s">
        <v>309</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309</v>
      </c>
      <c r="G34" s="821" t="s">
        <v>309</v>
      </c>
      <c r="H34" s="821" t="s">
        <v>309</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309</v>
      </c>
      <c r="G36" s="815" t="s">
        <v>960</v>
      </c>
      <c r="H36" s="814" t="s">
        <v>309</v>
      </c>
      <c r="I36" s="525" t="s">
        <v>960</v>
      </c>
      <c r="J36" s="692" t="s">
        <v>309</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309</v>
      </c>
      <c r="G38" s="815" t="s">
        <v>960</v>
      </c>
      <c r="H38" s="816" t="s">
        <v>309</v>
      </c>
      <c r="I38" s="525" t="s">
        <v>960</v>
      </c>
      <c r="J38" s="522" t="s">
        <v>309</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D3FDB-E5A4-A77E-4CEA-0.FE975D7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88</v>
      </c>
      <c r="R10" s="916" t="s">
        <v>981</v>
      </c>
      <c r="S10" s="916" t="s">
        <v>982</v>
      </c>
      <c r="T10" s="917" t="s">
        <v>983</v>
      </c>
      <c r="U10" s="916" t="s">
        <v>88</v>
      </c>
      <c r="V10" s="916" t="s">
        <v>984</v>
      </c>
      <c r="W10" s="916" t="s">
        <v>982</v>
      </c>
      <c r="X10" s="917" t="s">
        <v>983</v>
      </c>
      <c r="Y10" s="302" t="s">
        <v>985</v>
      </c>
      <c r="Z10" s="2102" t="s">
        <v>87</v>
      </c>
      <c r="AA10" s="2104"/>
      <c r="AB10" s="1050" t="s">
        <v>986</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087CC-C82C-35D5-DD84-0.2BD5D3D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1010</v>
      </c>
      <c r="K12" s="2128"/>
      <c r="L12" s="2233"/>
      <c r="M12" s="2233"/>
      <c r="N12" s="2128"/>
      <c r="O12" s="2128"/>
      <c r="P12" s="2419"/>
      <c r="Q12" s="2419"/>
      <c r="R12" s="2419"/>
      <c r="S12" s="1135" t="s">
        <v>85</v>
      </c>
      <c r="T12" s="1135" t="s">
        <v>86</v>
      </c>
      <c r="U12" s="1135" t="s">
        <v>84</v>
      </c>
      <c r="V12" s="1135" t="s">
        <v>1011</v>
      </c>
      <c r="W12" s="1135" t="s">
        <v>84</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21509-5C33-33A8-69BD-0.246CDF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310</v>
      </c>
      <c r="G30" s="1238" t="s">
        <v>1051</v>
      </c>
      <c r="H30" s="1237">
        <f>SUM(I30:J30)</f>
        <v>0</v>
      </c>
      <c r="I30" s="1236"/>
      <c r="J30" s="1226"/>
      <c r="K30" s="1235"/>
      <c r="W30" s="1156">
        <v>11</v>
      </c>
    </row>
    <row customHeight="1" ht="11.549999999999999">
      <c r="F31" s="1231" t="s">
        <v>313</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327</v>
      </c>
      <c r="G33" s="1238" t="s">
        <v>1054</v>
      </c>
      <c r="H33" s="1237">
        <f>SUM(I33:J33)</f>
        <v>0</v>
      </c>
      <c r="I33" s="1236"/>
      <c r="J33" s="1226"/>
      <c r="K33" s="1235"/>
      <c r="W33" s="1156">
        <v>46</v>
      </c>
    </row>
    <row customHeight="1" ht="11.549999999999999">
      <c r="F34" s="1231" t="s">
        <v>335</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310</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313</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67234-2B7C-475F-5556-0.94F0C00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0B299-6C68-BB99-1C52-0.6F19050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517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570</v>
      </c>
      <c r="G13" s="809" t="s">
        <v>306</v>
      </c>
      <c r="H13" s="755" t="s">
        <v>306</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1119</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16EB3-1EB9-67A9-704A-0.2F4E1CD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1126</v>
      </c>
      <c r="F23" s="1671" t="s">
        <v>309</v>
      </c>
      <c r="G23" s="346"/>
      <c r="I23" s="1625"/>
      <c r="J23" s="1625"/>
      <c r="Q23" s="1632">
        <v>0</v>
      </c>
    </row>
    <row s="1636" customFormat="1" customHeight="1" ht="14.25" hidden="1">
      <c r="A24" s="344"/>
      <c r="B24" s="1161"/>
      <c r="C24" s="377"/>
      <c r="D24" s="1674" t="s">
        <v>712</v>
      </c>
      <c r="E24" s="1673" t="s">
        <v>1127</v>
      </c>
      <c r="F24" s="1671" t="s">
        <v>309</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4BB01-4A21-4BF1-CC5C-0.88E556A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517</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517</v>
      </c>
      <c r="D4" s="1674"/>
      <c r="E4" s="206" t="s">
        <v>1130</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517</v>
      </c>
      <c r="D6" s="1674"/>
      <c r="E6" s="207" t="s">
        <v>1131</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517</v>
      </c>
      <c r="D8" s="1674"/>
      <c r="E8" s="207" t="s">
        <v>1132</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517</v>
      </c>
      <c r="D10" s="1674"/>
      <c r="E10" s="207" t="s">
        <v>1133</v>
      </c>
      <c r="F10" s="1671"/>
      <c r="G10" s="1675"/>
      <c r="H10" s="1671" t="s">
        <v>309</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309</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1140</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309</v>
      </c>
      <c r="I29" s="2170" t="s">
        <v>1141</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1142</v>
      </c>
      <c r="E33" s="207" t="s">
        <v>1131</v>
      </c>
      <c r="F33" s="199"/>
      <c r="G33" s="258"/>
      <c r="H33" s="199" t="s">
        <v>309</v>
      </c>
      <c r="I33" s="2170" t="s">
        <v>1143</v>
      </c>
      <c r="M33" s="84">
        <v>14</v>
      </c>
    </row>
    <row customHeight="1" ht="15.75">
      <c r="A34" s="1684" t="s">
        <v>89</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1144</v>
      </c>
      <c r="E36" s="207" t="s">
        <v>1132</v>
      </c>
      <c r="F36" s="199"/>
      <c r="G36" s="258"/>
      <c r="H36" s="199" t="s">
        <v>309</v>
      </c>
      <c r="I36" s="2144" t="s">
        <v>1145</v>
      </c>
      <c r="M36" s="84">
        <v>14</v>
      </c>
    </row>
    <row customHeight="1" ht="15.75">
      <c r="A37" s="1684" t="s">
        <v>90</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887</v>
      </c>
      <c r="E39" s="207" t="s">
        <v>1133</v>
      </c>
      <c r="F39" s="199"/>
      <c r="G39" s="208"/>
      <c r="H39" s="199" t="s">
        <v>309</v>
      </c>
      <c r="I39" s="2170" t="s">
        <v>1146</v>
      </c>
      <c r="L39" s="156" t="s">
        <v>1134</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53DFC-E9A7-9AD1-D119-0.4E36A855}" mc:Ignorable="x14ac xr xr2 xr3">
  <sheetPr>
    <tabColor theme="6" tint="0.4"/>
  </sheetPr>
  <dimension ref="A1:AH332"/>
  <sheetViews>
    <sheetView topLeftCell="A1" showGridLines="0" zoomScale="90" workbookViewId="0">
      <selection activeCell="K188" sqref="K18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40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40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40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45791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603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122</v>
      </c>
      <c r="G20" s="2225" t="s">
        <v>123</v>
      </c>
      <c r="H20" s="2387" t="s">
        <v>1150</v>
      </c>
      <c r="I20" s="2388"/>
      <c r="J20" s="2434"/>
      <c r="K20" s="2225" t="s">
        <v>306</v>
      </c>
      <c r="L20" s="2225" t="s">
        <v>393</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Установление базовой ставки тарифа на протяженность сетей при подключении (технологическом присоединении) к системе холодного водоснабжения</v>
      </c>
      <c r="H63" s="1863"/>
      <c r="I63" s="1740">
        <v>45791</v>
      </c>
      <c r="J63" s="1774">
        <v>46022</v>
      </c>
      <c r="K63" s="1866" t="s">
        <v>1154</v>
      </c>
      <c r="L63" s="1863" t="s">
        <v>309</v>
      </c>
      <c r="M63" s="2171"/>
      <c r="N63" s="335"/>
      <c r="O63" s="1625"/>
      <c r="P63" s="1625"/>
      <c r="AH63" s="1632">
        <v>0</v>
      </c>
    </row>
    <row s="1636" customFormat="1" customHeight="1" ht="18.75">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1155</v>
      </c>
      <c r="N85" s="335"/>
      <c r="AH85" s="375">
        <v>34</v>
      </c>
    </row>
    <row customHeight="1" ht="19.95">
      <c r="A86" s="1781"/>
      <c r="B86" s="1781"/>
      <c r="D86" s="377"/>
      <c r="E86" s="148" t="s">
        <v>89</v>
      </c>
      <c r="F86" s="2461" t="s">
        <v>1156</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Установление базовой ставки тарифа на протяженность сетей при подключении (технологическом присоединении) к системе холодного водоснабжения</v>
      </c>
      <c r="H126" s="1863"/>
      <c r="I126" s="1740">
        <v>45791</v>
      </c>
      <c r="J126" s="1774">
        <v>46022</v>
      </c>
      <c r="K126" s="1779">
        <v>9265</v>
      </c>
      <c r="L126" s="1863" t="s">
        <v>309</v>
      </c>
      <c r="M126" s="342"/>
      <c r="N126" s="335"/>
      <c r="O126" s="1625"/>
      <c r="P126" s="1625"/>
      <c r="AH126" s="1632">
        <v>0</v>
      </c>
    </row>
    <row s="1636" customFormat="1" customHeight="1" ht="18.75">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Установление базовой ставки тарифа на протяженность сетей при подключении (технологическом присоединении) к системе холодного водоснабжения</v>
      </c>
      <c r="H187" s="1863"/>
      <c r="I187" s="1740">
        <v>45791</v>
      </c>
      <c r="J187" s="1774">
        <v>46022</v>
      </c>
      <c r="K187" s="1779">
        <v>0</v>
      </c>
      <c r="L187" s="1863" t="s">
        <v>309</v>
      </c>
      <c r="M187" s="342"/>
      <c r="N187" s="335"/>
      <c r="O187" s="1625"/>
      <c r="P187" s="1625"/>
      <c r="AH187" s="1632">
        <v>0</v>
      </c>
    </row>
    <row s="1636" customFormat="1" customHeight="1" ht="18.75">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Установление базовой ставки тарифа на протяженность сетей при подключении (технологическом присоединении) к системе холодного водоснабжения</v>
      </c>
      <c r="H248" s="1863"/>
      <c r="I248" s="1740">
        <v>45791</v>
      </c>
      <c r="J248" s="1774">
        <v>46022</v>
      </c>
      <c r="K248" s="1779">
        <v>0</v>
      </c>
      <c r="L248" s="1863" t="s">
        <v>309</v>
      </c>
      <c r="M248" s="342"/>
      <c r="N248" s="335"/>
      <c r="O248" s="1625"/>
      <c r="P248" s="1625"/>
      <c r="AH248" s="1632">
        <v>0</v>
      </c>
    </row>
    <row s="1636" customFormat="1" customHeight="1" ht="18.75">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Установление базовой ставки тарифа на протяженность сетей при подключении (технологическом присоединении) к системе холодного водоснабжения</v>
      </c>
      <c r="H309" s="1863"/>
      <c r="I309" s="1740">
        <v>45791</v>
      </c>
      <c r="J309" s="1774">
        <v>46022</v>
      </c>
      <c r="K309" s="1779">
        <v>0</v>
      </c>
      <c r="L309" s="1863" t="s">
        <v>309</v>
      </c>
      <c r="M309" s="342"/>
      <c r="N309" s="335"/>
      <c r="O309" s="1625"/>
      <c r="P309" s="1625"/>
      <c r="AH309" s="1632">
        <v>0</v>
      </c>
    </row>
    <row s="1636" customFormat="1" customHeight="1" ht="18.75">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BCB73-66DE-20C7-B80B-0.88D8A4CF}"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517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1158</v>
      </c>
      <c r="G10" s="214" t="s">
        <v>1159</v>
      </c>
      <c r="H10" s="2170" t="s">
        <v>1160</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1161</v>
      </c>
      <c r="G11" s="214" t="s">
        <v>1162</v>
      </c>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1163</v>
      </c>
      <c r="G12" s="214" t="s">
        <v>1164</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1165</v>
      </c>
      <c r="G13" s="214" t="s">
        <v>1166</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B6EC-F688-D34E-7FDC-0.4703CDCA}" mc:Ignorable="x14ac xr xr2 xr3">
  <sheetPr>
    <tabColor rgb="FFCCCCFF"/>
  </sheetPr>
  <dimension ref="A1:AR146"/>
  <sheetViews>
    <sheetView topLeftCell="A1" showGridLines="0" zoomScale="90" workbookViewId="0">
      <selection activeCell="O99" sqref="O99:O10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105</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108</v>
      </c>
      <c r="L10" s="2128" t="s">
        <v>87</v>
      </c>
      <c r="M10" s="2128"/>
      <c r="N10" s="111" t="s">
        <v>129</v>
      </c>
      <c r="O10" s="111" t="s">
        <v>108</v>
      </c>
      <c r="P10" s="2128" t="s">
        <v>87</v>
      </c>
      <c r="Q10" s="2128"/>
      <c r="R10" s="111" t="s">
        <v>129</v>
      </c>
      <c r="S10" s="284" t="s">
        <v>108</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242</v>
      </c>
      <c r="F99" s="2146" t="s">
        <v>65</v>
      </c>
      <c r="G99" s="2630" t="str">
        <f>INDEX(VD_NAME_LIST,MATCH("4189677",VD_ID_LIST,0))</f>
        <v>Подключение (технологическое присоединение) к централизованной системе водоснабжения</v>
      </c>
      <c r="H99" s="2554"/>
      <c r="I99" s="2554">
        <v>1</v>
      </c>
      <c r="J99" s="2502" t="s">
        <v>243</v>
      </c>
      <c r="K99" s="2186" t="s">
        <v>65</v>
      </c>
      <c r="L99" s="2109"/>
      <c r="M99" s="2109" t="s">
        <v>109</v>
      </c>
      <c r="N99" s="2505" t="str">
        <f>IF(Z99="","",INDEX(TERRITORY_MR_LIST,MATCH(Z99,TERRITORY_LIST_ID,0)))</f>
        <v>Территория 1</v>
      </c>
      <c r="O99" s="2186" t="s">
        <v>19</v>
      </c>
      <c r="P99" s="2109"/>
      <c r="Q99" s="2109" t="s">
        <v>109</v>
      </c>
      <c r="R99" s="2631" t="s">
        <v>28</v>
      </c>
      <c r="S99" s="2407" t="s">
        <v>19</v>
      </c>
      <c r="T99" s="2407"/>
      <c r="U99" s="2407" t="s">
        <v>109</v>
      </c>
      <c r="V99" s="1435"/>
      <c r="W99" s="2502"/>
      <c r="X99" s="1268"/>
      <c r="Y99" s="1268"/>
      <c r="Z99" s="1268" t="s">
        <v>97</v>
      </c>
      <c r="AA99" s="1268"/>
      <c r="AB99" s="1268" t="s">
        <v>244</v>
      </c>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Подключение (технологическое присоединение) к централизованной системе водоснабжения</v>
      </c>
      <c r="AJ99" s="1268" t="str">
        <f>IF($J$99=0,"",$J$99)</f>
        <v>Установление базовой ставки тарифа на протяженность сетей при подключении (технологическом присоединении) к системе холодного водоснабжения</v>
      </c>
      <c r="AK99" s="1268" t="str">
        <f>IF($K$99="нет","без дифференциации",IF($N$99=0,"",$N$99))</f>
        <v>Территория 1</v>
      </c>
      <c r="AL99" s="1268" t="str">
        <f>IF($O$99="нет","без дифференциации",IF($R$99=0,"",$R$99))</f>
        <v>без дифференциации</v>
      </c>
      <c r="AM99" s="1268" t="str">
        <f>IF($S$99="нет","без дифференциации",IF($V$99=0,"",$V$99))</f>
        <v>без дифференциации</v>
      </c>
      <c r="AN99" s="1773">
        <f>$I$99</f>
        <v>1</v>
      </c>
      <c r="AO99" s="1268" t="str">
        <f>$I$99&amp;"."&amp;$M$99</f>
        <v>1.1</v>
      </c>
      <c r="AP99" s="1267" t="str">
        <f>$I$99&amp;"."&amp;$M$99&amp;"."&amp;$Q$99</f>
        <v>1.1.1</v>
      </c>
      <c r="AQ99" s="1267" t="str">
        <f>$I$99&amp;"."&amp;$M$99&amp;"."&amp;$Q$99&amp;"."&amp;$U$99</f>
        <v>1.1.1.1</v>
      </c>
      <c r="AR99" s="1468">
        <v>0</v>
      </c>
    </row>
    <row s="1854" customFormat="1" customHeight="1" ht="17.25">
      <c r="A100" s="322"/>
      <c r="C100" s="321"/>
      <c r="D100" s="2136"/>
      <c r="E100" s="2144"/>
      <c r="F100" s="2147"/>
      <c r="G100" s="2630"/>
      <c r="H100" s="2554"/>
      <c r="I100" s="2554"/>
      <c r="J100" s="2502"/>
      <c r="K100" s="2187"/>
      <c r="L100" s="2109"/>
      <c r="M100" s="2109"/>
      <c r="N100" s="2505"/>
      <c r="O100" s="2187"/>
      <c r="P100" s="2109"/>
      <c r="Q100" s="2109"/>
      <c r="R100" s="2631" t="s">
        <v>28</v>
      </c>
      <c r="S100" s="2407"/>
      <c r="T100" s="1436"/>
      <c r="U100" s="1437"/>
      <c r="V100" s="1437"/>
      <c r="W100" s="2502"/>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632"/>
      <c r="H101" s="2504"/>
      <c r="I101" s="2504"/>
      <c r="J101" s="2534"/>
      <c r="K101" s="2187"/>
      <c r="L101" s="2504"/>
      <c r="M101" s="2504"/>
      <c r="N101" s="2506"/>
      <c r="O101" s="2113"/>
      <c r="P101" s="2633"/>
      <c r="Q101" s="2634"/>
      <c r="R101" s="2635" t="s">
        <v>249</v>
      </c>
      <c r="S101" s="2636"/>
      <c r="T101" s="2636"/>
      <c r="U101" s="2636"/>
      <c r="V101" s="2636"/>
      <c r="W101" s="263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632"/>
      <c r="H102" s="2504"/>
      <c r="I102" s="2504"/>
      <c r="J102" s="2534"/>
      <c r="K102" s="2113"/>
      <c r="L102" s="2633"/>
      <c r="M102" s="2634"/>
      <c r="N102" s="2638" t="s">
        <v>250</v>
      </c>
      <c r="O102" s="2634"/>
      <c r="P102" s="2634"/>
      <c r="Q102" s="2634"/>
      <c r="R102" s="2634"/>
      <c r="S102" s="2636"/>
      <c r="T102" s="2636"/>
      <c r="U102" s="2636"/>
      <c r="V102" s="2636"/>
      <c r="W102" s="2639"/>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632"/>
      <c r="H103" s="2633"/>
      <c r="I103" s="2634"/>
      <c r="J103" s="2640" t="s">
        <v>251</v>
      </c>
      <c r="K103" s="2634"/>
      <c r="L103" s="2634"/>
      <c r="M103" s="2634"/>
      <c r="N103" s="2634"/>
      <c r="O103" s="2634"/>
      <c r="P103" s="2634"/>
      <c r="Q103" s="2634"/>
      <c r="R103" s="2634"/>
      <c r="S103" s="2636"/>
      <c r="T103" s="2636"/>
      <c r="U103" s="2636"/>
      <c r="V103" s="2636"/>
      <c r="W103" s="2639"/>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D261F-4EB3-7FFF-20EA-0.C793F11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570</v>
      </c>
      <c r="G13" s="809" t="s">
        <v>306</v>
      </c>
      <c r="H13" s="808" t="s">
        <v>393</v>
      </c>
      <c r="I13" s="809" t="s">
        <v>306</v>
      </c>
      <c r="J13" s="808" t="s">
        <v>393</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1168</v>
      </c>
      <c r="F17" s="522" t="s">
        <v>309</v>
      </c>
      <c r="G17" s="679"/>
      <c r="H17" s="679"/>
      <c r="I17" s="679"/>
      <c r="J17" s="679"/>
      <c r="K17" s="290" t="s">
        <v>1169</v>
      </c>
      <c r="V17" s="506">
        <v>0</v>
      </c>
    </row>
    <row customHeight="1" ht="48.29999999999999">
      <c r="A18" s="506"/>
      <c r="C18" s="527"/>
      <c r="D18" s="522">
        <v>3</v>
      </c>
      <c r="E18" s="280" t="s">
        <v>818</v>
      </c>
      <c r="F18" s="522" t="s">
        <v>309</v>
      </c>
      <c r="G18" s="810" t="s">
        <v>309</v>
      </c>
      <c r="H18" s="811" t="s">
        <v>309</v>
      </c>
      <c r="I18" s="522" t="s">
        <v>309</v>
      </c>
      <c r="J18" s="579" t="s">
        <v>309</v>
      </c>
      <c r="K18" s="290" t="s">
        <v>1170</v>
      </c>
      <c r="V18" s="506">
        <v>46</v>
      </c>
    </row>
    <row customHeight="1" ht="35.699999999999996">
      <c r="A19" s="506"/>
      <c r="C19" s="527"/>
      <c r="D19" s="540" t="s">
        <v>327</v>
      </c>
      <c r="E19" s="560" t="s">
        <v>820</v>
      </c>
      <c r="F19" s="522" t="s">
        <v>821</v>
      </c>
      <c r="G19" s="818"/>
      <c r="H19" s="107"/>
      <c r="I19" s="818"/>
      <c r="J19" s="819"/>
      <c r="K19" s="680"/>
      <c r="V19" s="506">
        <v>34</v>
      </c>
    </row>
    <row customHeight="1" ht="35.699999999999996">
      <c r="A20" s="506"/>
      <c r="C20" s="527"/>
      <c r="D20" s="1891" t="s">
        <v>335</v>
      </c>
      <c r="E20" s="560" t="s">
        <v>822</v>
      </c>
      <c r="F20" s="522" t="s">
        <v>823</v>
      </c>
      <c r="G20" s="818"/>
      <c r="H20" s="107"/>
      <c r="I20" s="818"/>
      <c r="J20" s="107"/>
      <c r="K20" s="680"/>
      <c r="V20" s="506">
        <v>34</v>
      </c>
    </row>
    <row customHeight="1" ht="48.29999999999999">
      <c r="A21" s="506"/>
      <c r="C21" s="527"/>
      <c r="D21" s="1891" t="s">
        <v>337</v>
      </c>
      <c r="E21" s="560" t="s">
        <v>824</v>
      </c>
      <c r="F21" s="522" t="s">
        <v>575</v>
      </c>
      <c r="G21" s="681"/>
      <c r="H21" s="107"/>
      <c r="I21" s="681"/>
      <c r="J21" s="107"/>
      <c r="K21" s="680"/>
      <c r="V21" s="506">
        <v>46</v>
      </c>
    </row>
    <row customHeight="1" ht="67.5" hidden="1">
      <c r="A22" s="506"/>
      <c r="C22" s="527"/>
      <c r="D22" s="522">
        <v>5</v>
      </c>
      <c r="E22" s="280" t="s">
        <v>1171</v>
      </c>
      <c r="F22" s="522" t="s">
        <v>562</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E226BB-8E17-5C88-FCD1-0.0548A7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811</v>
      </c>
      <c r="BI1" s="1071"/>
      <c r="BJ1" s="1072" t="s">
        <v>1216</v>
      </c>
      <c r="BK1" s="1071"/>
      <c r="BL1" s="1073" t="s">
        <v>910</v>
      </c>
      <c r="BM1" s="1071"/>
      <c r="BN1" s="1074" t="s">
        <v>1217</v>
      </c>
      <c r="BS1" s="1428"/>
    </row>
    <row customHeight="1" ht="11.25">
      <c r="A2" s="1075" t="s">
        <v>1218</v>
      </c>
      <c r="B2" s="1076">
        <v>2000</v>
      </c>
      <c r="C2" s="1076">
        <v>2022</v>
      </c>
      <c r="D2" s="1076" t="s">
        <v>65</v>
      </c>
      <c r="E2" s="1077" t="s">
        <v>1219</v>
      </c>
      <c r="F2" s="1077" t="s">
        <v>1220</v>
      </c>
      <c r="G2" s="1077" t="s">
        <v>1221</v>
      </c>
      <c r="H2" s="1078" t="s">
        <v>54</v>
      </c>
      <c r="I2" s="1077" t="s">
        <v>109</v>
      </c>
      <c r="J2" s="1077" t="s">
        <v>1222</v>
      </c>
      <c r="K2" s="1079" t="s">
        <v>1154</v>
      </c>
      <c r="L2" s="1080"/>
      <c r="M2" s="1079">
        <v>1</v>
      </c>
      <c r="N2" s="1163" t="s">
        <v>1223</v>
      </c>
      <c r="O2" s="1078" t="s">
        <v>1224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110</v>
      </c>
      <c r="J3" s="1077" t="s">
        <v>560</v>
      </c>
      <c r="K3" s="1079" t="s">
        <v>1249</v>
      </c>
      <c r="L3" s="1080">
        <f>_xlfn.IFERROR(MATCH(K3,OFFER_METHOD,0),0)</f>
        <v>0</v>
      </c>
      <c r="M3" s="1079">
        <v>2</v>
      </c>
      <c r="N3" s="1163" t="s">
        <v>1250</v>
      </c>
      <c r="O3" s="1078" t="s">
        <v>1251</v>
      </c>
      <c r="P3" s="1081" t="s">
        <v>1252</v>
      </c>
      <c r="Q3" s="1082" t="s">
        <v>1253</v>
      </c>
      <c r="R3" s="144" t="s">
        <v>1254</v>
      </c>
      <c r="S3" s="144" t="s">
        <v>1255</v>
      </c>
      <c r="T3" s="1083" t="s">
        <v>1256</v>
      </c>
      <c r="U3" s="1080" t="s">
        <v>1257</v>
      </c>
      <c r="V3" s="1084">
        <v>2</v>
      </c>
      <c r="W3" s="1085"/>
      <c r="X3" s="1085" t="s">
        <v>1258</v>
      </c>
      <c r="Y3" s="1076" t="s">
        <v>1231</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516</v>
      </c>
      <c r="AW3" s="1121" t="s">
        <v>1267</v>
      </c>
      <c r="AX3" s="1121" t="s">
        <v>1267</v>
      </c>
      <c r="AZ3" s="1121" t="s">
        <v>1268</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89</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1258</v>
      </c>
      <c r="AQ4" s="1089" t="s">
        <v>1258</v>
      </c>
      <c r="AS4" s="1076" t="s">
        <v>1297</v>
      </c>
      <c r="AU4" s="1121" t="s">
        <v>518</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166</v>
      </c>
      <c r="Y5" s="1076" t="s">
        <v>1323</v>
      </c>
      <c r="Z5" s="1092">
        <v>1</v>
      </c>
      <c r="AF5" s="1078" t="s">
        <v>1324</v>
      </c>
      <c r="AH5" s="1077" t="s">
        <v>1325</v>
      </c>
      <c r="AK5" s="1077" t="s">
        <v>1326</v>
      </c>
      <c r="AM5" s="1077" t="s">
        <v>1327</v>
      </c>
      <c r="AP5" s="1088" t="s">
        <v>166</v>
      </c>
      <c r="AQ5" s="1089" t="s">
        <v>166</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227</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111</v>
      </c>
      <c r="J6" s="1068" t="s">
        <v>1341</v>
      </c>
      <c r="L6" s="1080">
        <f>SUM(kind_of_control_method_filter)</f>
        <v>0</v>
      </c>
      <c r="N6" s="1093" t="s">
        <v>1342</v>
      </c>
      <c r="O6" s="1077" t="s">
        <v>1343</v>
      </c>
      <c r="R6" s="144" t="s">
        <v>1225</v>
      </c>
      <c r="T6" s="1078" t="s">
        <v>1344</v>
      </c>
      <c r="U6" s="1080" t="s">
        <v>1324</v>
      </c>
      <c r="V6" s="1084">
        <v>5</v>
      </c>
      <c r="W6" s="1085"/>
      <c r="X6" s="1076" t="s">
        <v>172</v>
      </c>
      <c r="Y6" s="1076" t="s">
        <v>1345</v>
      </c>
      <c r="Z6" s="1092"/>
      <c r="AA6" s="1095"/>
      <c r="AH6" s="1077" t="s">
        <v>1346</v>
      </c>
      <c r="AK6" s="1077" t="s">
        <v>1347</v>
      </c>
      <c r="AM6" s="1077" t="s">
        <v>1348</v>
      </c>
      <c r="AP6" s="1088" t="s">
        <v>172</v>
      </c>
      <c r="AQ6" s="1089" t="s">
        <v>172</v>
      </c>
      <c r="AU6" s="1121" t="s">
        <v>519</v>
      </c>
      <c r="AW6" s="1121" t="s">
        <v>1349</v>
      </c>
      <c r="AX6" s="1121" t="s">
        <v>1349</v>
      </c>
      <c r="BB6" s="1121" t="s">
        <v>1350</v>
      </c>
      <c r="BC6" s="1121" t="s">
        <v>1332</v>
      </c>
      <c r="BE6" s="1121">
        <v>2004</v>
      </c>
      <c r="BF6" s="1121" t="s">
        <v>1351</v>
      </c>
      <c r="BH6" s="1069" t="s">
        <v>1352</v>
      </c>
      <c r="BJ6" s="1069" t="s">
        <v>1353</v>
      </c>
      <c r="BL6" s="1069" t="s">
        <v>1353</v>
      </c>
      <c r="BN6" s="1069" t="s">
        <v>1354</v>
      </c>
      <c r="BQ6" s="1282">
        <v>4213784</v>
      </c>
      <c r="BR6" s="1296" t="s">
        <v>1265</v>
      </c>
      <c r="BS6" s="1431"/>
      <c r="BT6" s="1282">
        <v>64236872</v>
      </c>
      <c r="BU6" s="1069" t="s">
        <v>232</v>
      </c>
      <c r="BV6" s="1071"/>
      <c r="BW6" s="1696">
        <v>4213768</v>
      </c>
      <c r="BX6" s="1694" t="s">
        <v>257</v>
      </c>
      <c r="BZ6" s="1282">
        <v>64237510</v>
      </c>
      <c r="CA6" s="1069" t="s">
        <v>1355</v>
      </c>
    </row>
    <row customHeight="1" ht="11.25">
      <c r="A7" s="1075" t="s">
        <v>1356</v>
      </c>
      <c r="B7" s="1076">
        <v>2005</v>
      </c>
      <c r="E7" s="1077" t="s">
        <v>1357</v>
      </c>
      <c r="F7" s="1094"/>
      <c r="H7" s="1078" t="s">
        <v>1358</v>
      </c>
      <c r="I7" s="1077" t="s">
        <v>91</v>
      </c>
      <c r="J7" s="1077" t="s">
        <v>1359</v>
      </c>
      <c r="N7" s="1097" t="s">
        <v>1360</v>
      </c>
      <c r="O7" s="1077" t="s">
        <v>1361</v>
      </c>
      <c r="U7" s="1080" t="s">
        <v>19</v>
      </c>
      <c r="V7" s="371" t="s">
        <v>91</v>
      </c>
      <c r="W7" s="1085"/>
      <c r="X7" s="1076" t="s">
        <v>178</v>
      </c>
      <c r="Y7" s="1076" t="s">
        <v>1323</v>
      </c>
      <c r="Z7" s="1092"/>
      <c r="AA7" s="1095"/>
      <c r="AH7" s="1077" t="s">
        <v>1362</v>
      </c>
      <c r="AK7" s="1077" t="s">
        <v>1363</v>
      </c>
      <c r="AM7" s="1077" t="s">
        <v>1364</v>
      </c>
      <c r="AP7" s="1088" t="s">
        <v>178</v>
      </c>
      <c r="AQ7" s="1089" t="s">
        <v>178</v>
      </c>
      <c r="AU7" s="1121" t="s">
        <v>1365</v>
      </c>
      <c r="AW7" s="1121" t="s">
        <v>1366</v>
      </c>
      <c r="AX7" s="1121" t="s">
        <v>1366</v>
      </c>
      <c r="AZ7" s="1068" t="s">
        <v>1367</v>
      </c>
      <c r="BB7" s="1121" t="s">
        <v>1368</v>
      </c>
      <c r="BC7" s="1121" t="s">
        <v>1332</v>
      </c>
      <c r="BE7" s="1121">
        <v>2005</v>
      </c>
      <c r="BF7" s="1121" t="s">
        <v>1369</v>
      </c>
      <c r="BH7" s="1069" t="s">
        <v>1370</v>
      </c>
      <c r="BJ7" s="1069" t="s">
        <v>1352</v>
      </c>
      <c r="BL7" s="1069" t="s">
        <v>1352</v>
      </c>
      <c r="BN7" s="1069" t="s">
        <v>1371</v>
      </c>
      <c r="BQ7" s="1282">
        <v>4213781</v>
      </c>
      <c r="BR7" s="1069" t="s">
        <v>1258</v>
      </c>
      <c r="BS7" s="1430"/>
      <c r="BT7" s="1282">
        <v>64236873</v>
      </c>
      <c r="BU7" s="1069" t="s">
        <v>237</v>
      </c>
      <c r="BV7" s="1071"/>
      <c r="BW7" s="1696">
        <v>4213769</v>
      </c>
      <c r="BX7" s="1694" t="s">
        <v>1372</v>
      </c>
      <c r="BZ7" s="1282">
        <v>64237511</v>
      </c>
      <c r="CA7" s="1069" t="s">
        <v>272</v>
      </c>
    </row>
    <row customHeight="1" ht="11.25">
      <c r="A8" s="1075" t="s">
        <v>1373</v>
      </c>
      <c r="B8" s="1076">
        <v>2006</v>
      </c>
      <c r="E8" s="1077" t="s">
        <v>1374</v>
      </c>
      <c r="F8" s="1094"/>
      <c r="H8" s="1078" t="s">
        <v>1375</v>
      </c>
      <c r="I8" s="1077" t="s">
        <v>92</v>
      </c>
      <c r="J8" s="1077" t="s">
        <v>1376</v>
      </c>
      <c r="N8" s="1164" t="s">
        <v>1377</v>
      </c>
      <c r="O8" s="1077" t="s">
        <v>1378</v>
      </c>
      <c r="V8" s="371" t="s">
        <v>92</v>
      </c>
      <c r="W8" s="1085"/>
      <c r="X8" s="1076" t="s">
        <v>184</v>
      </c>
      <c r="Y8" s="1076" t="s">
        <v>1323</v>
      </c>
      <c r="Z8" s="1092"/>
      <c r="AA8" s="1095"/>
      <c r="AK8" s="1077" t="s">
        <v>1379</v>
      </c>
      <c r="AP8" s="1088" t="s">
        <v>184</v>
      </c>
      <c r="AQ8" s="1089" t="s">
        <v>184</v>
      </c>
      <c r="AU8" s="1121" t="s">
        <v>1380</v>
      </c>
      <c r="AW8" s="1121" t="s">
        <v>1381</v>
      </c>
      <c r="AX8" s="1121" t="s">
        <v>1381</v>
      </c>
      <c r="AZ8" s="1121" t="s">
        <v>1382</v>
      </c>
      <c r="BB8" s="1121" t="s">
        <v>1383</v>
      </c>
      <c r="BC8" s="1121" t="s">
        <v>1332</v>
      </c>
      <c r="BE8" s="1121">
        <v>2006</v>
      </c>
      <c r="BF8" s="1121" t="s">
        <v>1384</v>
      </c>
      <c r="BH8" s="1069" t="s">
        <v>1385</v>
      </c>
      <c r="BJ8" s="1069" t="s">
        <v>1386</v>
      </c>
      <c r="BL8" s="1069" t="s">
        <v>1386</v>
      </c>
      <c r="BN8" s="1069" t="s">
        <v>1387</v>
      </c>
      <c r="BQ8" s="1282">
        <v>4213776</v>
      </c>
      <c r="BR8" s="1069" t="s">
        <v>166</v>
      </c>
      <c r="BS8" s="1430"/>
      <c r="BT8" s="1282">
        <v>64236874</v>
      </c>
      <c r="BU8" s="1296" t="s">
        <v>1388</v>
      </c>
      <c r="BV8" s="1071"/>
      <c r="BW8" s="1696">
        <v>4213770</v>
      </c>
      <c r="BX8" s="1697" t="s">
        <v>1389</v>
      </c>
      <c r="BZ8" s="1282">
        <v>64237512</v>
      </c>
      <c r="CA8" s="1069" t="s">
        <v>267</v>
      </c>
    </row>
    <row customHeight="1" ht="11.25">
      <c r="A9" s="1075" t="s">
        <v>1390</v>
      </c>
      <c r="B9" s="1076">
        <v>2007</v>
      </c>
      <c r="E9" s="1077" t="s">
        <v>1391</v>
      </c>
      <c r="F9" s="1094"/>
      <c r="G9" s="1068" t="s">
        <v>1392</v>
      </c>
      <c r="H9" s="1068" t="s">
        <v>1393</v>
      </c>
      <c r="I9" s="1077" t="s">
        <v>112</v>
      </c>
      <c r="O9" s="1077" t="s">
        <v>1394</v>
      </c>
      <c r="V9" s="371" t="s">
        <v>112</v>
      </c>
      <c r="W9" s="1085"/>
      <c r="X9" s="1076" t="s">
        <v>190</v>
      </c>
      <c r="Y9" s="1076" t="s">
        <v>1231</v>
      </c>
      <c r="Z9" s="1092">
        <v>1</v>
      </c>
      <c r="AA9" s="1095"/>
      <c r="AK9" s="1077" t="s">
        <v>1395</v>
      </c>
      <c r="AP9" s="1088" t="s">
        <v>1396</v>
      </c>
      <c r="AQ9" s="1089" t="s">
        <v>1396</v>
      </c>
      <c r="AW9" s="1121" t="s">
        <v>1397</v>
      </c>
      <c r="AX9" s="1121" t="s">
        <v>1397</v>
      </c>
      <c r="AZ9" s="1121" t="s">
        <v>1398</v>
      </c>
      <c r="BB9" s="1121" t="s">
        <v>1399</v>
      </c>
      <c r="BC9" s="1121" t="s">
        <v>1332</v>
      </c>
      <c r="BE9" s="1121">
        <v>2007</v>
      </c>
      <c r="BF9" s="1121" t="s">
        <v>1400</v>
      </c>
      <c r="BH9" s="1069" t="s">
        <v>1401</v>
      </c>
      <c r="BJ9" s="1069" t="s">
        <v>1402</v>
      </c>
      <c r="BL9" s="1069" t="s">
        <v>1402</v>
      </c>
      <c r="BN9" s="1069" t="s">
        <v>1403</v>
      </c>
      <c r="BQ9" s="1282">
        <v>4213777</v>
      </c>
      <c r="BR9" s="1069" t="s">
        <v>172</v>
      </c>
      <c r="BS9" s="1430"/>
      <c r="BT9" s="1282">
        <v>64236875</v>
      </c>
      <c r="BU9" s="1069" t="s">
        <v>242</v>
      </c>
      <c r="BV9" s="1071"/>
      <c r="BW9" s="1691"/>
      <c r="BX9" s="1691"/>
    </row>
    <row customHeight="1" ht="11.25">
      <c r="A10" s="1075" t="s">
        <v>1404</v>
      </c>
      <c r="B10" s="1076">
        <v>2008</v>
      </c>
      <c r="E10" s="1077" t="s">
        <v>1405</v>
      </c>
      <c r="F10" s="1094"/>
      <c r="G10" s="1077" t="s">
        <v>1406</v>
      </c>
      <c r="H10" s="1077" t="s">
        <v>1407</v>
      </c>
      <c r="I10" s="1077" t="s">
        <v>148</v>
      </c>
      <c r="J10" s="1068" t="s">
        <v>1408</v>
      </c>
      <c r="K10" s="1068" t="s">
        <v>1409</v>
      </c>
      <c r="O10" s="1077" t="s">
        <v>1410</v>
      </c>
      <c r="V10" s="372" t="s">
        <v>148</v>
      </c>
      <c r="W10" s="1098"/>
      <c r="X10" s="1098" t="s">
        <v>1411</v>
      </c>
      <c r="Y10" s="1099" t="s">
        <v>1412</v>
      </c>
      <c r="Z10" s="1092"/>
      <c r="AP10" s="1088" t="s">
        <v>1411</v>
      </c>
      <c r="AQ10" s="1089" t="s">
        <v>1411</v>
      </c>
      <c r="AW10" s="1121" t="s">
        <v>1413</v>
      </c>
      <c r="AX10" s="1121" t="s">
        <v>1413</v>
      </c>
      <c r="AZ10" s="1121" t="s">
        <v>1414</v>
      </c>
      <c r="BB10" s="1121" t="s">
        <v>1415</v>
      </c>
      <c r="BC10" s="1121" t="s">
        <v>1332</v>
      </c>
      <c r="BE10" s="1121">
        <v>2008</v>
      </c>
      <c r="BF10" s="1121" t="s">
        <v>1416</v>
      </c>
      <c r="BH10" s="1069" t="s">
        <v>1417</v>
      </c>
      <c r="BJ10" s="1069" t="s">
        <v>1418</v>
      </c>
      <c r="BL10" s="1069" t="s">
        <v>1418</v>
      </c>
      <c r="BN10" s="1069" t="s">
        <v>1419</v>
      </c>
      <c r="BQ10" s="1282">
        <v>4213778</v>
      </c>
      <c r="BR10" s="1069" t="s">
        <v>178</v>
      </c>
      <c r="BS10" s="1430"/>
      <c r="BT10" s="1282">
        <v>64236876</v>
      </c>
      <c r="BU10" s="1069" t="s">
        <v>222</v>
      </c>
      <c r="BV10" s="1071"/>
      <c r="BW10" s="1691"/>
      <c r="BX10" s="1691"/>
    </row>
    <row customHeight="1" ht="11.25">
      <c r="A11" s="1075" t="s">
        <v>1420</v>
      </c>
      <c r="B11" s="1076">
        <v>2009</v>
      </c>
      <c r="E11" s="1077" t="s">
        <v>1421</v>
      </c>
      <c r="F11" s="1094"/>
      <c r="G11" s="1077" t="s">
        <v>1422</v>
      </c>
      <c r="H11" s="1077" t="s">
        <v>1423</v>
      </c>
      <c r="I11" s="1077" t="s">
        <v>149</v>
      </c>
      <c r="J11" s="1078" t="s">
        <v>1424</v>
      </c>
      <c r="K11" s="1100" t="s">
        <v>1425</v>
      </c>
      <c r="O11" s="1078" t="s">
        <v>1426</v>
      </c>
      <c r="V11" s="371" t="s">
        <v>149</v>
      </c>
      <c r="W11" s="276"/>
      <c r="X11" s="1085" t="s">
        <v>1396</v>
      </c>
      <c r="Y11" s="1076" t="s">
        <v>1427</v>
      </c>
      <c r="Z11" s="1092"/>
      <c r="AP11" s="1088" t="s">
        <v>190</v>
      </c>
      <c r="AQ11" s="1090" t="s">
        <v>190</v>
      </c>
      <c r="AW11" s="1121" t="s">
        <v>1428</v>
      </c>
      <c r="AX11" s="1121" t="s">
        <v>1428</v>
      </c>
      <c r="AZ11" s="1121" t="s">
        <v>1429</v>
      </c>
      <c r="BB11" s="1121" t="s">
        <v>1430</v>
      </c>
      <c r="BC11" s="1121" t="s">
        <v>1332</v>
      </c>
      <c r="BE11" s="1121">
        <v>2009</v>
      </c>
      <c r="BF11" s="1121" t="s">
        <v>1431</v>
      </c>
      <c r="BH11" s="1069" t="s">
        <v>1432</v>
      </c>
      <c r="BJ11" s="1069" t="s">
        <v>1401</v>
      </c>
      <c r="BL11" s="1069" t="s">
        <v>1401</v>
      </c>
      <c r="BN11" s="1069" t="s">
        <v>1433</v>
      </c>
      <c r="BQ11" s="1282">
        <v>4213780</v>
      </c>
      <c r="BR11" s="1069" t="s">
        <v>184</v>
      </c>
      <c r="BS11" s="1430"/>
      <c r="BW11" s="1691"/>
      <c r="BX11" s="1691"/>
    </row>
    <row customHeight="1" ht="11.25">
      <c r="A12" s="1075" t="s">
        <v>1434</v>
      </c>
      <c r="B12" s="1076">
        <v>2010</v>
      </c>
      <c r="E12" s="1077" t="s">
        <v>1435</v>
      </c>
      <c r="F12" s="1094"/>
      <c r="G12" s="1077" t="s">
        <v>1423</v>
      </c>
      <c r="I12" s="1077" t="s">
        <v>150</v>
      </c>
      <c r="J12" s="1078" t="s">
        <v>1436</v>
      </c>
      <c r="K12" s="1100" t="s">
        <v>1437</v>
      </c>
      <c r="O12" s="1078" t="s">
        <v>1225</v>
      </c>
      <c r="V12" s="371" t="s">
        <v>150</v>
      </c>
      <c r="W12" s="1090"/>
      <c r="X12" s="1085" t="s">
        <v>1438</v>
      </c>
      <c r="Y12" s="1076" t="s">
        <v>1231</v>
      </c>
      <c r="AP12" s="1088"/>
      <c r="AW12" s="1121" t="s">
        <v>149</v>
      </c>
      <c r="AX12" s="1121" t="s">
        <v>149</v>
      </c>
      <c r="AZ12" s="1121" t="s">
        <v>1439</v>
      </c>
      <c r="BB12" s="1121" t="s">
        <v>1440</v>
      </c>
      <c r="BC12" s="1121" t="s">
        <v>1332</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151</v>
      </c>
      <c r="K13" s="1100" t="s">
        <v>1395</v>
      </c>
      <c r="V13" s="371" t="s">
        <v>151</v>
      </c>
      <c r="W13" s="1090"/>
      <c r="X13" s="1090"/>
      <c r="Y13" s="1090"/>
      <c r="AW13" s="1121" t="s">
        <v>150</v>
      </c>
      <c r="AX13" s="1121" t="s">
        <v>150</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152</v>
      </c>
      <c r="J14" s="1068" t="s">
        <v>1453</v>
      </c>
      <c r="N14" s="1068" t="s">
        <v>1454</v>
      </c>
      <c r="V14" s="1084">
        <v>13</v>
      </c>
      <c r="W14" s="1085"/>
      <c r="X14" s="1085" t="s">
        <v>1265</v>
      </c>
      <c r="Y14" s="1076" t="s">
        <v>1231</v>
      </c>
      <c r="AW14" s="1121" t="s">
        <v>151</v>
      </c>
      <c r="AX14" s="1121" t="s">
        <v>151</v>
      </c>
      <c r="AZ14" s="1068" t="s">
        <v>1455</v>
      </c>
      <c r="BB14" s="1121" t="s">
        <v>1456</v>
      </c>
      <c r="BC14" s="1121" t="s">
        <v>1448</v>
      </c>
      <c r="BE14" s="1121">
        <v>2012</v>
      </c>
      <c r="BH14" s="1069" t="s">
        <v>1371</v>
      </c>
      <c r="BJ14" s="1218" t="s">
        <v>1457</v>
      </c>
      <c r="BL14" s="1218" t="s">
        <v>1457</v>
      </c>
      <c r="BN14" s="1069" t="s">
        <v>1458</v>
      </c>
      <c r="BQ14" s="1282">
        <v>4213782</v>
      </c>
      <c r="BR14" s="1069" t="s">
        <v>190</v>
      </c>
      <c r="BS14" s="1430"/>
      <c r="BT14" s="1071"/>
      <c r="BU14" s="1071"/>
      <c r="BV14" s="1071"/>
      <c r="BW14" s="1695"/>
      <c r="BX14" s="1691"/>
    </row>
    <row customHeight="1" ht="19.5">
      <c r="A15" s="1075" t="s">
        <v>1459</v>
      </c>
      <c r="B15" s="1076">
        <v>2013</v>
      </c>
      <c r="E15" s="1699" t="s">
        <v>1460</v>
      </c>
      <c r="G15" s="1068" t="s">
        <v>1461</v>
      </c>
      <c r="H15" s="1068" t="s">
        <v>1462</v>
      </c>
      <c r="I15" s="1079" t="s">
        <v>153</v>
      </c>
      <c r="J15" s="1090" t="s">
        <v>587</v>
      </c>
      <c r="N15" s="1159" t="s">
        <v>1463</v>
      </c>
      <c r="X15" s="1088"/>
      <c r="AW15" s="1121" t="s">
        <v>152</v>
      </c>
      <c r="AX15" s="1121" t="s">
        <v>152</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98</v>
      </c>
      <c r="J16" s="1090" t="s">
        <v>560</v>
      </c>
      <c r="N16" s="1159" t="s">
        <v>1471</v>
      </c>
      <c r="AW16" s="1121" t="s">
        <v>153</v>
      </c>
      <c r="AX16" s="1121" t="s">
        <v>153</v>
      </c>
      <c r="AZ16" s="1121" t="s">
        <v>1398</v>
      </c>
      <c r="BB16" s="1121" t="s">
        <v>1472</v>
      </c>
      <c r="BC16" s="1121" t="s">
        <v>1448</v>
      </c>
      <c r="BE16" s="1121">
        <v>2014</v>
      </c>
      <c r="BH16" s="1069" t="s">
        <v>1403</v>
      </c>
      <c r="BJ16" s="1218" t="s">
        <v>1473</v>
      </c>
      <c r="BL16" s="1218" t="s">
        <v>1473</v>
      </c>
      <c r="BN16" s="1069" t="s">
        <v>1474</v>
      </c>
      <c r="BR16" s="1071"/>
      <c r="BS16" s="1432"/>
      <c r="BT16" s="1071"/>
      <c r="BU16" s="1071"/>
      <c r="BV16" s="1071"/>
      <c r="BW16" s="1695"/>
      <c r="BX16" s="1691"/>
    </row>
    <row customHeight="1" ht="21">
      <c r="A17" s="1075" t="s">
        <v>1475</v>
      </c>
      <c r="B17" s="1076">
        <v>2015</v>
      </c>
      <c r="G17" s="1077" t="s">
        <v>1423</v>
      </c>
      <c r="H17" s="1077" t="s">
        <v>1423</v>
      </c>
      <c r="I17" s="1077" t="s">
        <v>1476</v>
      </c>
      <c r="N17" s="1159" t="s">
        <v>1477</v>
      </c>
      <c r="X17" s="1088"/>
      <c r="AW17" s="1121" t="s">
        <v>98</v>
      </c>
      <c r="AX17" s="1121" t="s">
        <v>98</v>
      </c>
      <c r="AZ17" s="1121" t="s">
        <v>1478</v>
      </c>
      <c r="BB17" s="1121" t="s">
        <v>1479</v>
      </c>
      <c r="BC17" s="1121" t="s">
        <v>1332</v>
      </c>
      <c r="BE17" s="1121">
        <v>2015</v>
      </c>
      <c r="BH17" s="1069" t="s">
        <v>1419</v>
      </c>
      <c r="BJ17" s="1218" t="s">
        <v>1480</v>
      </c>
      <c r="BL17" s="1218" t="s">
        <v>1480</v>
      </c>
      <c r="BN17" s="1069" t="s">
        <v>1481</v>
      </c>
      <c r="BR17" s="1068" t="s">
        <v>1275</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1332</v>
      </c>
      <c r="BE18" s="1121">
        <v>2016</v>
      </c>
      <c r="BH18" s="1069" t="s">
        <v>1433</v>
      </c>
      <c r="BJ18" s="1218" t="s">
        <v>1491</v>
      </c>
      <c r="BL18" s="1218" t="s">
        <v>1491</v>
      </c>
      <c r="BN18" s="1069" t="s">
        <v>1492</v>
      </c>
      <c r="BQ18" s="1433" t="s">
        <v>1304</v>
      </c>
      <c r="BR18" s="1160" t="s">
        <v>1305</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165</v>
      </c>
      <c r="I19" s="1077" t="s">
        <v>1502</v>
      </c>
      <c r="N19" s="1159" t="s">
        <v>1503</v>
      </c>
      <c r="X19" s="1088"/>
      <c r="AW19" s="1121" t="s">
        <v>1488</v>
      </c>
      <c r="AX19" s="1121" t="s">
        <v>1488</v>
      </c>
      <c r="AZ19" s="1068" t="s">
        <v>1504</v>
      </c>
      <c r="BB19" s="1121" t="s">
        <v>1505</v>
      </c>
      <c r="BC19" s="1121" t="s">
        <v>1332</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1265</v>
      </c>
      <c r="I20" s="1077" t="s">
        <v>1514</v>
      </c>
      <c r="N20" s="1159" t="s">
        <v>1515</v>
      </c>
      <c r="AW20" s="1121" t="s">
        <v>1502</v>
      </c>
      <c r="AX20" s="1121" t="s">
        <v>1502</v>
      </c>
      <c r="AZ20" s="1121" t="s">
        <v>1516</v>
      </c>
      <c r="BB20" s="1121" t="s">
        <v>1517</v>
      </c>
      <c r="BC20" s="1121" t="s">
        <v>1448</v>
      </c>
      <c r="BE20" s="1121">
        <v>2018</v>
      </c>
      <c r="BH20" s="1069" t="s">
        <v>1444</v>
      </c>
      <c r="BJ20" s="1069" t="s">
        <v>1371</v>
      </c>
      <c r="BL20" s="1069" t="s">
        <v>1371</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1332</v>
      </c>
      <c r="BE21" s="1121">
        <v>2019</v>
      </c>
      <c r="BH21" s="1069" t="s">
        <v>1451</v>
      </c>
      <c r="BJ21" s="1069" t="s">
        <v>1387</v>
      </c>
      <c r="BL21" s="1069" t="s">
        <v>1387</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1332</v>
      </c>
      <c r="BE22" s="1121">
        <v>2020</v>
      </c>
      <c r="BH22" s="1069" t="s">
        <v>1458</v>
      </c>
      <c r="BJ22" s="1069" t="s">
        <v>1403</v>
      </c>
      <c r="BL22" s="1069" t="s">
        <v>1403</v>
      </c>
      <c r="BQ22" s="1282">
        <v>4190067</v>
      </c>
      <c r="BR22" s="1069" t="s">
        <v>1536</v>
      </c>
      <c r="BS22" s="1430"/>
      <c r="BT22" s="1282">
        <v>4189674</v>
      </c>
      <c r="BU22" s="1069" t="s">
        <v>1537</v>
      </c>
      <c r="BV22" s="1071"/>
      <c r="BW22" s="1071"/>
      <c r="CC22" s="1282">
        <v>4189711</v>
      </c>
      <c r="CD22" s="1069" t="s">
        <v>296</v>
      </c>
    </row>
    <row customHeight="1" ht="21">
      <c r="A23" s="1075" t="s">
        <v>1538</v>
      </c>
      <c r="B23" s="1076">
        <v>2021</v>
      </c>
      <c r="AW23" s="1121" t="s">
        <v>1539</v>
      </c>
      <c r="AX23" s="1121" t="s">
        <v>1539</v>
      </c>
      <c r="AZ23" s="1121" t="s">
        <v>1540</v>
      </c>
      <c r="BB23" s="1121" t="s">
        <v>1541</v>
      </c>
      <c r="BC23" s="1121" t="s">
        <v>1242</v>
      </c>
      <c r="BE23" s="1121">
        <v>2021</v>
      </c>
      <c r="BH23" s="1069" t="s">
        <v>1466</v>
      </c>
      <c r="BJ23" s="1069" t="s">
        <v>1419</v>
      </c>
      <c r="BL23" s="1069" t="s">
        <v>1419</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1433</v>
      </c>
      <c r="BL24" s="1069" t="s">
        <v>1433</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1426</v>
      </c>
      <c r="BB26" s="1121" t="s">
        <v>1562</v>
      </c>
      <c r="BC26" s="1121" t="s">
        <v>1549</v>
      </c>
      <c r="BE26" s="1121">
        <v>2024</v>
      </c>
      <c r="BH26" s="1069" t="s">
        <v>1492</v>
      </c>
      <c r="BJ26" s="1069" t="s">
        <v>1444</v>
      </c>
      <c r="BL26" s="1069" t="s">
        <v>1444</v>
      </c>
      <c r="BQ26" s="1282">
        <v>4190071</v>
      </c>
      <c r="BR26" s="1069" t="s">
        <v>1563</v>
      </c>
      <c r="BS26" s="1430"/>
      <c r="BV26" s="1071"/>
      <c r="BW26" s="1071"/>
    </row>
    <row customHeight="1" ht="11.25">
      <c r="A27" s="1075" t="s">
        <v>1564</v>
      </c>
      <c r="B27" s="1076">
        <v>2025</v>
      </c>
      <c r="J27" s="177" t="s">
        <v>517</v>
      </c>
      <c r="AX27" s="1121" t="s">
        <v>1565</v>
      </c>
      <c r="BB27" s="1121" t="s">
        <v>1566</v>
      </c>
      <c r="BC27" s="1121" t="s">
        <v>1549</v>
      </c>
      <c r="BE27" s="1121">
        <v>2025</v>
      </c>
      <c r="BH27" s="1071" t="s">
        <v>28</v>
      </c>
      <c r="BJ27" s="1069" t="s">
        <v>1451</v>
      </c>
      <c r="BL27" s="1069" t="s">
        <v>1451</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1458</v>
      </c>
      <c r="BL28" s="1069" t="s">
        <v>1458</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01.01.2025</v>
      </c>
      <c r="F29" s="1106" t="str">
        <f>IF(TEMPLATE_GROUP="","",INDEX(EndDateList,MATCH(TEMPLATE_GROUP,CodeTemplateList,0),1))</f>
        <v>31.12.2025</v>
      </c>
      <c r="H29" s="1107" t="s">
        <v>1577</v>
      </c>
      <c r="AX29" s="1121" t="s">
        <v>1578</v>
      </c>
      <c r="AZ29" s="1121" t="s">
        <v>1226</v>
      </c>
      <c r="BB29" s="1121" t="s">
        <v>1426</v>
      </c>
      <c r="BC29" s="1092"/>
      <c r="BE29" s="1121">
        <v>2027</v>
      </c>
      <c r="BJ29" s="1069" t="s">
        <v>1466</v>
      </c>
      <c r="BL29" s="1069" t="s">
        <v>1466</v>
      </c>
    </row>
    <row customHeight="1" ht="11.25">
      <c r="A30" s="1075" t="s">
        <v>1579</v>
      </c>
      <c r="D30" s="1108"/>
      <c r="E30" s="1109"/>
      <c r="F30" s="1109"/>
      <c r="AX30" s="1121" t="s">
        <v>1580</v>
      </c>
      <c r="AZ30" s="1121" t="s">
        <v>1254</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01.01.2025</v>
      </c>
      <c r="F32" s="1106" t="str">
        <f>IF(TEMPLATE_GROUP="","",INDEX(EndDateList,MATCH(TEMPLATE_GROUP,CodeTemplateList,0),1))</f>
        <v>31.12.2025</v>
      </c>
      <c r="H32" s="1111" t="s">
        <v>1588</v>
      </c>
      <c r="O32" s="1075" t="s">
        <v>1224</v>
      </c>
      <c r="AX32" s="1121" t="s">
        <v>1589</v>
      </c>
      <c r="AZ32" s="1121" t="s">
        <v>1320</v>
      </c>
      <c r="BE32" s="1121">
        <v>2030</v>
      </c>
      <c r="BJ32" s="1069" t="s">
        <v>1474</v>
      </c>
      <c r="BL32" s="1069" t="s">
        <v>1474</v>
      </c>
    </row>
    <row customHeight="1" ht="11.25">
      <c r="A33" s="1075" t="s">
        <v>1590</v>
      </c>
      <c r="O33" s="1075" t="s">
        <v>1251</v>
      </c>
      <c r="AX33" s="1121" t="s">
        <v>1591</v>
      </c>
      <c r="AZ33" s="1121" t="s">
        <v>1225</v>
      </c>
      <c r="BE33" s="1121">
        <v>2031</v>
      </c>
      <c r="BJ33" s="1069" t="s">
        <v>1481</v>
      </c>
      <c r="BL33" s="1069" t="s">
        <v>1481</v>
      </c>
    </row>
    <row customHeight="1" ht="11.25">
      <c r="A34" s="1075" t="s">
        <v>1592</v>
      </c>
      <c r="O34" s="1075" t="s">
        <v>1286</v>
      </c>
      <c r="AX34" s="1121" t="s">
        <v>1593</v>
      </c>
      <c r="BE34" s="1121">
        <v>2032</v>
      </c>
      <c r="BJ34" s="1069" t="s">
        <v>1492</v>
      </c>
      <c r="BL34" s="1069" t="s">
        <v>1492</v>
      </c>
    </row>
    <row customHeight="1" ht="11.25">
      <c r="A35" s="1075" t="s">
        <v>1594</v>
      </c>
      <c r="O35" s="1075" t="s">
        <v>1318</v>
      </c>
      <c r="AX35" s="1121" t="s">
        <v>1595</v>
      </c>
      <c r="AZ35" s="1068" t="s">
        <v>1596</v>
      </c>
      <c r="BE35" s="1121">
        <v>2033</v>
      </c>
      <c r="BL35" s="1069" t="s">
        <v>1597</v>
      </c>
    </row>
    <row customHeight="1" ht="11.25">
      <c r="A36" s="1871" t="s">
        <v>1598</v>
      </c>
      <c r="D36" s="1112" t="s">
        <v>1599</v>
      </c>
      <c r="E36" s="1113" t="s">
        <v>857</v>
      </c>
      <c r="F36" s="1114" t="str">
        <f>INDEX(E37:E41,MATCH(TEMPLATE_SPHERE,F37:F41,0))</f>
        <v>холодного водоснабжения</v>
      </c>
      <c r="G36" s="1114" t="str">
        <f>INDEX(G37:G41,MATCH(TEMPLATE_SPHERE,F37:F41,0))</f>
        <v>холодное водоснабжение</v>
      </c>
      <c r="O36" s="1075" t="s">
        <v>1343</v>
      </c>
      <c r="AX36" s="1121" t="s">
        <v>1600</v>
      </c>
      <c r="AZ36" s="1121" t="s">
        <v>1225</v>
      </c>
      <c r="BE36" s="1121">
        <v>2034</v>
      </c>
      <c r="BL36" s="1069" t="s">
        <v>1601</v>
      </c>
    </row>
    <row customHeight="1" ht="11.25">
      <c r="A37" s="1075" t="s">
        <v>1602</v>
      </c>
      <c r="E37" s="408" t="s">
        <v>1603</v>
      </c>
      <c r="F37" s="1115" t="s">
        <v>811</v>
      </c>
      <c r="G37" s="408" t="s">
        <v>1604</v>
      </c>
      <c r="O37" s="1075" t="s">
        <v>1361</v>
      </c>
      <c r="AX37" s="1121" t="s">
        <v>1605</v>
      </c>
      <c r="AZ37" s="1121" t="s">
        <v>1253</v>
      </c>
      <c r="BE37" s="1121">
        <v>2035</v>
      </c>
    </row>
    <row customHeight="1" ht="11.25">
      <c r="A38" s="1075" t="s">
        <v>1606</v>
      </c>
      <c r="E38" s="408" t="s">
        <v>1607</v>
      </c>
      <c r="F38" s="1116" t="s">
        <v>857</v>
      </c>
      <c r="G38" s="408" t="s">
        <v>1608</v>
      </c>
      <c r="O38" s="1075" t="s">
        <v>1378</v>
      </c>
      <c r="AX38" s="1121" t="s">
        <v>1609</v>
      </c>
      <c r="AZ38" s="1121" t="s">
        <v>1287</v>
      </c>
      <c r="BE38" s="1121">
        <v>2036</v>
      </c>
      <c r="BH38" s="1068" t="s">
        <v>1610</v>
      </c>
      <c r="BJ38" s="1068" t="s">
        <v>1611</v>
      </c>
      <c r="BL38" s="1068" t="s">
        <v>1612</v>
      </c>
      <c r="BN38" s="1068" t="s">
        <v>1613</v>
      </c>
    </row>
    <row customHeight="1" ht="11.25">
      <c r="A39" s="1075" t="s">
        <v>1614</v>
      </c>
      <c r="E39" s="408" t="s">
        <v>1615</v>
      </c>
      <c r="F39" s="1116" t="s">
        <v>910</v>
      </c>
      <c r="G39" s="408" t="s">
        <v>1616</v>
      </c>
      <c r="O39" s="1075" t="s">
        <v>1394</v>
      </c>
      <c r="AX39" s="1121" t="s">
        <v>1617</v>
      </c>
      <c r="AZ39" s="1121" t="s">
        <v>1319</v>
      </c>
      <c r="BE39" s="1121">
        <v>2037</v>
      </c>
      <c r="BH39" s="1069" t="s">
        <v>1618</v>
      </c>
      <c r="BJ39" s="1218" t="s">
        <v>1618</v>
      </c>
      <c r="BL39" s="1218" t="s">
        <v>1618</v>
      </c>
      <c r="BN39" s="1069" t="s">
        <v>1619</v>
      </c>
    </row>
    <row customHeight="1" ht="11.25">
      <c r="A40" s="1075" t="s">
        <v>16</v>
      </c>
      <c r="E40" s="408" t="s">
        <v>1620</v>
      </c>
      <c r="F40" s="1116" t="s">
        <v>897</v>
      </c>
      <c r="G40" s="408" t="s">
        <v>1621</v>
      </c>
      <c r="O40" s="1075" t="s">
        <v>1410</v>
      </c>
      <c r="AX40" s="1121" t="s">
        <v>1622</v>
      </c>
      <c r="BE40" s="1121">
        <v>2038</v>
      </c>
      <c r="BH40" s="1069" t="s">
        <v>1623</v>
      </c>
      <c r="BJ40" s="1218" t="s">
        <v>1030</v>
      </c>
      <c r="BL40" s="1218" t="s">
        <v>1030</v>
      </c>
      <c r="BN40" s="1069" t="s">
        <v>1064</v>
      </c>
    </row>
    <row customHeight="1" ht="11.25">
      <c r="A41" s="1075" t="s">
        <v>1624</v>
      </c>
      <c r="E41" s="408" t="s">
        <v>1625</v>
      </c>
      <c r="F41" s="1116" t="s">
        <v>1626</v>
      </c>
      <c r="G41" s="408" t="s">
        <v>1625</v>
      </c>
      <c r="O41" s="1075" t="s">
        <v>1426</v>
      </c>
      <c r="AX41" s="1121" t="s">
        <v>1627</v>
      </c>
      <c r="AZ41" s="1068" t="s">
        <v>1628</v>
      </c>
      <c r="BE41" s="1121">
        <v>2039</v>
      </c>
      <c r="BH41" s="1069" t="s">
        <v>1629</v>
      </c>
      <c r="BJ41" s="1218" t="s">
        <v>1026</v>
      </c>
      <c r="BL41" s="1218" t="s">
        <v>1026</v>
      </c>
      <c r="BN41" s="1069" t="s">
        <v>1051</v>
      </c>
    </row>
    <row customHeight="1" ht="11.25">
      <c r="A42" s="1075" t="s">
        <v>1630</v>
      </c>
      <c r="AX42" s="1121" t="s">
        <v>1631</v>
      </c>
      <c r="AZ42" s="1121" t="s">
        <v>1224</v>
      </c>
      <c r="BE42" s="1121">
        <v>2040</v>
      </c>
      <c r="BH42" s="1069" t="s">
        <v>1048</v>
      </c>
      <c r="BJ42" s="1218" t="s">
        <v>1028</v>
      </c>
      <c r="BL42" s="1218" t="s">
        <v>1028</v>
      </c>
      <c r="BN42" s="1069" t="s">
        <v>1632</v>
      </c>
    </row>
    <row customHeight="1" ht="11.25">
      <c r="A43" s="1075" t="s">
        <v>1633</v>
      </c>
      <c r="AX43" s="1121" t="s">
        <v>1634</v>
      </c>
      <c r="AZ43" s="1121" t="s">
        <v>1251</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1641</v>
      </c>
      <c r="AZ44" s="1121" t="s">
        <v>1286</v>
      </c>
      <c r="BE44" s="1121">
        <v>2042</v>
      </c>
      <c r="BH44" s="1069" t="s">
        <v>1642</v>
      </c>
      <c r="BJ44" s="1218" t="s">
        <v>1048</v>
      </c>
      <c r="BL44" s="1218" t="s">
        <v>1048</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1318</v>
      </c>
      <c r="BE45" s="1121">
        <v>2043</v>
      </c>
      <c r="BH45" s="1069" t="s">
        <v>1651</v>
      </c>
      <c r="BJ45" s="1218" t="s">
        <v>1042</v>
      </c>
      <c r="BL45" s="1218" t="s">
        <v>1042</v>
      </c>
      <c r="BN45" s="1069" t="s">
        <v>1652</v>
      </c>
    </row>
    <row customHeight="1" ht="11.25">
      <c r="A46" s="1075" t="s">
        <v>1653</v>
      </c>
      <c r="E46" s="408" t="s">
        <v>26</v>
      </c>
      <c r="F46" s="1115" t="s">
        <v>1654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1655</v>
      </c>
      <c r="AZ46" s="1121" t="s">
        <v>1343</v>
      </c>
      <c r="BE46" s="1121">
        <v>2044</v>
      </c>
      <c r="BH46" s="1069" t="s">
        <v>1051</v>
      </c>
      <c r="BJ46" s="1218" t="s">
        <v>1032</v>
      </c>
      <c r="BL46" s="1218" t="s">
        <v>1032</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1659</v>
      </c>
      <c r="AZ47" s="1121" t="s">
        <v>1361</v>
      </c>
      <c r="BE47" s="1121">
        <v>2045</v>
      </c>
      <c r="BH47" s="1069" t="s">
        <v>1632</v>
      </c>
      <c r="BJ47" s="1218" t="s">
        <v>1034</v>
      </c>
      <c r="BL47" s="1218" t="s">
        <v>1034</v>
      </c>
      <c r="BN47" s="1069" t="s">
        <v>1660</v>
      </c>
    </row>
    <row customHeight="1" ht="11.25">
      <c r="A48" s="1075" t="s">
        <v>1661</v>
      </c>
      <c r="E48" s="408" t="s">
        <v>1662</v>
      </c>
      <c r="F48" s="1116" t="s">
        <v>1663</v>
      </c>
      <c r="G48" s="1117" t="str">
        <f>_xlfn.IFERROR(IF(f_year="","01.01."&amp;CURRENT_YEAR,"01.01."&amp;f_year),"01.01."&amp;CURRENT_YEAR)</f>
        <v>01.01.2026</v>
      </c>
      <c r="H48" s="1117" t="str">
        <f>_xlfn.IFERROR(IF(f_year="","31.12."&amp;CURRENT_YEAR,"31.12."&amp;f_year),"31.12."&amp;CURRENT_YEAR)</f>
        <v>31.12.2026</v>
      </c>
      <c r="I48" s="1743">
        <f>IF(f_year="",TRUE,FALSE)</f>
        <v>1</v>
      </c>
      <c r="J48" s="1746" t="s">
        <v>1664</v>
      </c>
      <c r="K48" s="1747"/>
      <c r="AX48" s="1121" t="s">
        <v>1665</v>
      </c>
      <c r="AZ48" s="1121" t="s">
        <v>1378</v>
      </c>
      <c r="BE48" s="1121">
        <v>2046</v>
      </c>
      <c r="BH48" s="1069" t="s">
        <v>1636</v>
      </c>
      <c r="BJ48" s="1218" t="s">
        <v>1036</v>
      </c>
      <c r="BL48" s="1218" t="s">
        <v>1036</v>
      </c>
      <c r="BN48" s="1069" t="s">
        <v>1666</v>
      </c>
    </row>
    <row customHeight="1" ht="11.25">
      <c r="A49" s="1075" t="s">
        <v>1667</v>
      </c>
      <c r="E49" s="408" t="s">
        <v>1668</v>
      </c>
      <c r="F49" s="1116" t="s">
        <v>1669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1670</v>
      </c>
      <c r="AZ49" s="1121" t="s">
        <v>1394</v>
      </c>
      <c r="BE49" s="1121">
        <v>2047</v>
      </c>
      <c r="BH49" s="1069" t="s">
        <v>1052</v>
      </c>
      <c r="BJ49" s="1218" t="s">
        <v>1038</v>
      </c>
      <c r="BL49" s="1218" t="s">
        <v>1038</v>
      </c>
    </row>
    <row customHeight="1" ht="11.25">
      <c r="A50" s="1075" t="s">
        <v>1671</v>
      </c>
      <c r="E50" s="408" t="s">
        <v>1672</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1673</v>
      </c>
      <c r="AZ50" s="1121" t="s">
        <v>1410</v>
      </c>
      <c r="BE50" s="1121">
        <v>2048</v>
      </c>
      <c r="BH50" s="1069" t="s">
        <v>1643</v>
      </c>
      <c r="BJ50" s="1218" t="s">
        <v>1040</v>
      </c>
      <c r="BL50" s="1218" t="s">
        <v>1040</v>
      </c>
    </row>
    <row customHeight="1" ht="11.25">
      <c r="A51" s="1075" t="s">
        <v>1674</v>
      </c>
      <c r="E51" s="408" t="s">
        <v>1675</v>
      </c>
      <c r="F51" s="1116" t="s">
        <v>1646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1426</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1681</v>
      </c>
      <c r="AZ52" s="1121" t="s">
        <v>1225</v>
      </c>
      <c r="BE52" s="1121">
        <v>2050</v>
      </c>
      <c r="BH52" s="1069" t="s">
        <v>1656</v>
      </c>
      <c r="BJ52" s="1218" t="s">
        <v>1051</v>
      </c>
      <c r="BL52" s="1218" t="s">
        <v>1051</v>
      </c>
    </row>
    <row customHeight="1" ht="11.25">
      <c r="A53" s="1075" t="s">
        <v>1682</v>
      </c>
      <c r="E53" s="408" t="s">
        <v>1683</v>
      </c>
      <c r="F53" s="1116" t="s">
        <v>1683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1227</v>
      </c>
      <c r="BE55" s="1121">
        <v>2053</v>
      </c>
      <c r="BH55" s="1071" t="s">
        <v>28</v>
      </c>
      <c r="BJ55" s="1218" t="s">
        <v>1052</v>
      </c>
      <c r="BL55" s="1218" t="s">
        <v>1052</v>
      </c>
    </row>
    <row customHeight="1" ht="11.25">
      <c r="A56" s="1075" t="s">
        <v>1691</v>
      </c>
      <c r="D56" s="1119" t="s">
        <v>1692</v>
      </c>
      <c r="E56" s="1096" t="s">
        <v>111</v>
      </c>
      <c r="F56" s="1075" t="s">
        <v>1693</v>
      </c>
      <c r="AX56" s="1121" t="s">
        <v>1694</v>
      </c>
      <c r="AZ56" s="1121" t="s">
        <v>1255</v>
      </c>
      <c r="BE56" s="1121">
        <v>2054</v>
      </c>
      <c r="BH56" s="1071" t="s">
        <v>28</v>
      </c>
      <c r="BJ56" s="1218" t="s">
        <v>1643</v>
      </c>
      <c r="BL56" s="1218" t="s">
        <v>1643</v>
      </c>
    </row>
    <row customHeight="1" ht="11.25">
      <c r="A57" s="1075" t="s">
        <v>1695</v>
      </c>
      <c r="D57" s="1119" t="s">
        <v>1696</v>
      </c>
      <c r="E57" s="1096" t="s">
        <v>111</v>
      </c>
      <c r="F57" s="1075" t="s">
        <v>1693</v>
      </c>
      <c r="AX57" s="1121" t="s">
        <v>1697</v>
      </c>
      <c r="AZ57" s="1121" t="s">
        <v>1289</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1589</v>
      </c>
      <c r="F59" s="1075" t="s">
        <v>1702</v>
      </c>
      <c r="AX59" s="1121" t="s">
        <v>1703</v>
      </c>
      <c r="AZ59" s="1068" t="s">
        <v>1704</v>
      </c>
      <c r="BE59" s="1121">
        <v>2057</v>
      </c>
      <c r="BJ59" s="1218" t="s">
        <v>1660</v>
      </c>
      <c r="BL59" s="1218" t="s">
        <v>1660</v>
      </c>
    </row>
    <row customHeight="1" ht="11.25">
      <c r="A60" s="1075" t="s">
        <v>1705</v>
      </c>
      <c r="D60" s="1119" t="s">
        <v>1706</v>
      </c>
      <c r="E60" s="1096" t="s">
        <v>1589</v>
      </c>
      <c r="F60" s="1075" t="s">
        <v>1702</v>
      </c>
      <c r="AX60" s="1121" t="s">
        <v>1707</v>
      </c>
      <c r="AZ60" s="1121" t="s">
        <v>1228</v>
      </c>
      <c r="BE60" s="1121">
        <v>2058</v>
      </c>
      <c r="BJ60" s="1218" t="s">
        <v>1666</v>
      </c>
      <c r="BL60" s="1218" t="s">
        <v>1666</v>
      </c>
    </row>
    <row customHeight="1" ht="11.25">
      <c r="A61" s="1075" t="s">
        <v>1708</v>
      </c>
      <c r="D61" s="1119" t="s">
        <v>1709</v>
      </c>
      <c r="E61" s="1096" t="s">
        <v>1589</v>
      </c>
      <c r="F61" s="1075" t="s">
        <v>1702</v>
      </c>
      <c r="AX61" s="1121" t="s">
        <v>1710</v>
      </c>
      <c r="AZ61" s="1121" t="s">
        <v>1256</v>
      </c>
      <c r="BE61" s="1121">
        <v>2059</v>
      </c>
      <c r="BL61" s="1218" t="s">
        <v>1044</v>
      </c>
    </row>
    <row customHeight="1" ht="11.25">
      <c r="A62" s="1075" t="s">
        <v>1711</v>
      </c>
      <c r="D62" s="1119" t="s">
        <v>130</v>
      </c>
      <c r="E62" s="1096">
        <v>30</v>
      </c>
      <c r="F62" s="1075" t="s">
        <v>1702</v>
      </c>
      <c r="AZ62" s="1121" t="s">
        <v>1290</v>
      </c>
      <c r="BE62" s="1121">
        <v>2060</v>
      </c>
      <c r="BL62" s="1218" t="s">
        <v>1046</v>
      </c>
    </row>
    <row customHeight="1" ht="11.25">
      <c r="A63" s="1075" t="s">
        <v>1712</v>
      </c>
      <c r="D63" s="1119" t="s">
        <v>1713</v>
      </c>
      <c r="E63" s="1096">
        <v>30</v>
      </c>
      <c r="F63" s="1075" t="s">
        <v>1702</v>
      </c>
      <c r="AZ63" s="1121" t="s">
        <v>1321</v>
      </c>
      <c r="BE63" s="1121">
        <v>2061</v>
      </c>
    </row>
    <row customHeight="1" ht="11.25">
      <c r="A64" s="1075" t="s">
        <v>1714</v>
      </c>
      <c r="D64" s="1119" t="s">
        <v>1715</v>
      </c>
      <c r="E64" s="1096">
        <v>30</v>
      </c>
      <c r="F64" s="1075" t="s">
        <v>1702</v>
      </c>
      <c r="AZ64" s="1121" t="s">
        <v>1344</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1229</v>
      </c>
      <c r="BE67" s="1121">
        <v>2065</v>
      </c>
    </row>
    <row customHeight="1" ht="11.25">
      <c r="A68" s="1075" t="s">
        <v>1720</v>
      </c>
      <c r="AZ68" s="1121" t="s">
        <v>1257</v>
      </c>
      <c r="BE68" s="1121">
        <v>2066</v>
      </c>
      <c r="BH68" s="1068" t="s">
        <v>1721</v>
      </c>
      <c r="BJ68" s="1068" t="s">
        <v>1722</v>
      </c>
      <c r="BL68" s="1068" t="s">
        <v>1723</v>
      </c>
      <c r="BN68" s="1068" t="s">
        <v>1724</v>
      </c>
    </row>
    <row customHeight="1" ht="11.25">
      <c r="A69" s="1075" t="s">
        <v>1725</v>
      </c>
      <c r="AZ69" s="1121" t="s">
        <v>1291</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1322</v>
      </c>
      <c r="BE70" s="1121">
        <v>2068</v>
      </c>
      <c r="BH70" s="1069" t="s">
        <v>1731</v>
      </c>
      <c r="BJ70" s="1069" t="s">
        <v>1732</v>
      </c>
      <c r="BL70" s="1069" t="s">
        <v>1733</v>
      </c>
      <c r="BN70" s="1069" t="s">
        <v>1734</v>
      </c>
    </row>
    <row customHeight="1" ht="11.25">
      <c r="A71" s="1075" t="s">
        <v>1735</v>
      </c>
      <c r="AZ71" s="1121" t="s">
        <v>1324</v>
      </c>
      <c r="BE71" s="1121">
        <v>2069</v>
      </c>
      <c r="BH71" s="1069" t="s">
        <v>1736</v>
      </c>
      <c r="BI71" s="1118" t="s">
        <v>89</v>
      </c>
      <c r="BJ71" s="1069" t="s">
        <v>1737</v>
      </c>
      <c r="BK71" s="1118" t="s">
        <v>89</v>
      </c>
      <c r="BL71" s="1069" t="s">
        <v>1738</v>
      </c>
      <c r="BM71" s="1071" t="s">
        <v>89</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1238</v>
      </c>
      <c r="BH76" s="1069" t="s">
        <v>1757</v>
      </c>
      <c r="BJ76" s="1069" t="s">
        <v>1758</v>
      </c>
      <c r="BL76" s="1069" t="s">
        <v>1759</v>
      </c>
    </row>
    <row customHeight="1" ht="11.25">
      <c r="A77" s="1075" t="s">
        <v>1760</v>
      </c>
      <c r="AZ77" s="1121" t="s">
        <v>516</v>
      </c>
    </row>
    <row customHeight="1" ht="11.25">
      <c r="A78" s="1075" t="s">
        <v>1761</v>
      </c>
      <c r="AZ78" s="1121" t="s">
        <v>518</v>
      </c>
    </row>
    <row customHeight="1" ht="11.25">
      <c r="A79" s="1075" t="s">
        <v>1762</v>
      </c>
      <c r="AZ79" s="1121" t="s">
        <v>1328</v>
      </c>
      <c r="BH79" s="1068" t="s">
        <v>1763</v>
      </c>
      <c r="BJ79" s="1068" t="s">
        <v>1764</v>
      </c>
      <c r="BL79" s="1068" t="s">
        <v>1765</v>
      </c>
    </row>
    <row customHeight="1" ht="11.25">
      <c r="A80" s="1075" t="s">
        <v>1766</v>
      </c>
      <c r="AZ80" s="1121" t="s">
        <v>519</v>
      </c>
      <c r="BH80" s="1069" t="s">
        <v>1767</v>
      </c>
      <c r="BJ80" s="1069" t="s">
        <v>1768</v>
      </c>
      <c r="BL80" s="1069" t="s">
        <v>1769</v>
      </c>
    </row>
    <row customHeight="1" ht="11.25">
      <c r="A81" s="1075" t="s">
        <v>1770</v>
      </c>
      <c r="AZ81" s="1121" t="s">
        <v>1365</v>
      </c>
      <c r="BH81" s="1069" t="s">
        <v>1771</v>
      </c>
      <c r="BJ81" s="1069" t="s">
        <v>1772</v>
      </c>
      <c r="BL81" s="1069" t="s">
        <v>1773</v>
      </c>
    </row>
    <row customHeight="1" ht="11.25">
      <c r="A82" s="1075" t="s">
        <v>1774</v>
      </c>
      <c r="AZ82" s="1121" t="s">
        <v>1380</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1022</v>
      </c>
    </row>
    <row customHeight="1" ht="11.25">
      <c r="A91" s="1075" t="s">
        <v>1803</v>
      </c>
      <c r="AZ91" s="1121" t="s">
        <v>1058</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1426</v>
      </c>
      <c r="BL100" s="1069" t="s">
        <v>1426</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575</v>
      </c>
      <c r="BH108" s="1069" t="s">
        <v>1856</v>
      </c>
      <c r="BJ108" s="1069" t="s">
        <v>1857</v>
      </c>
      <c r="BL108" s="1069" t="s">
        <v>1511</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1845</v>
      </c>
      <c r="BA116" s="1903" t="s">
        <v>1846</v>
      </c>
      <c r="BH116" s="1069" t="s">
        <v>1253</v>
      </c>
    </row>
    <row customHeight="1" ht="11.25">
      <c r="BH117" s="1069" t="s">
        <v>1287</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9C882-1E4C-35FA-C443-0.9CE43C8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517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309</v>
      </c>
      <c r="G13" s="475"/>
      <c r="H13" s="1534"/>
      <c r="J13" s="456">
        <v>19</v>
      </c>
    </row>
    <row customHeight="1" ht="19.95">
      <c r="A14" s="503"/>
      <c r="B14" s="503"/>
      <c r="C14" s="458"/>
      <c r="D14" s="1524" t="s">
        <v>712</v>
      </c>
      <c r="E14" s="1525" t="s">
        <v>1863</v>
      </c>
      <c r="F14" s="1527"/>
      <c r="G14" s="1526" t="s">
        <v>1864</v>
      </c>
      <c r="H14" s="1534"/>
      <c r="J14" s="456">
        <v>19</v>
      </c>
    </row>
    <row customHeight="1" ht="19.95">
      <c r="A15" s="503"/>
      <c r="B15" s="503"/>
      <c r="C15" s="458"/>
      <c r="D15" s="1524" t="s">
        <v>310</v>
      </c>
      <c r="E15" s="1525" t="s">
        <v>1865</v>
      </c>
      <c r="F15" s="1527"/>
      <c r="G15" s="1526" t="s">
        <v>1866</v>
      </c>
      <c r="H15" s="1534"/>
      <c r="J15" s="456">
        <v>19</v>
      </c>
    </row>
    <row customHeight="1" ht="24">
      <c r="A16" s="503"/>
      <c r="B16" s="503"/>
      <c r="C16" s="458"/>
      <c r="D16" s="1524" t="s">
        <v>313</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90</v>
      </c>
      <c r="E18" s="1528" t="s">
        <v>1871</v>
      </c>
      <c r="F18" s="1527"/>
      <c r="G18" s="475" t="s">
        <v>1870</v>
      </c>
      <c r="H18" s="1534"/>
      <c r="I18" s="853"/>
      <c r="J18" s="456">
        <v>46</v>
      </c>
    </row>
    <row customHeight="1" ht="23.25">
      <c r="A19" s="503"/>
      <c r="B19" s="503"/>
      <c r="C19" s="458"/>
      <c r="D19" s="1521" t="s">
        <v>111</v>
      </c>
      <c r="E19" s="1528" t="s">
        <v>1872</v>
      </c>
      <c r="F19" s="1522" t="s">
        <v>309</v>
      </c>
      <c r="G19" s="2472" t="s">
        <v>1873</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1874</v>
      </c>
      <c r="F22" s="1527"/>
      <c r="G22" s="475" t="s">
        <v>1875</v>
      </c>
      <c r="H22" s="1533"/>
      <c r="J22" s="502">
        <v>25</v>
      </c>
    </row>
    <row s="502" customFormat="1" customHeight="1" ht="19.95">
      <c r="A23" s="503"/>
      <c r="B23" s="503"/>
      <c r="C23" s="503"/>
      <c r="D23" s="1521" t="s">
        <v>92</v>
      </c>
      <c r="E23" s="1528" t="s">
        <v>1876</v>
      </c>
      <c r="F23" s="1532"/>
      <c r="G23" s="475" t="s">
        <v>1877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F70DD-AFFE-82EB-1B7A-0.902F4BF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48</v>
      </c>
      <c r="H1" s="1632" t="s">
        <v>50</v>
      </c>
      <c r="IU1" s="1156" t="s">
        <v>14</v>
      </c>
    </row>
    <row s="1851" customFormat="1" customHeight="1" ht="22.5" hidden="1">
      <c r="A2" s="832"/>
      <c r="B2" s="1161">
        <v>1</v>
      </c>
      <c r="C2" s="1161"/>
      <c r="D2" s="1929" t="s">
        <v>517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1878</v>
      </c>
      <c r="G8" s="1541" t="s">
        <v>48</v>
      </c>
      <c r="H8" s="1541" t="s">
        <v>50</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B2E46-444A-28AC-3B3C-0.D5CF34F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517</v>
      </c>
      <c r="E2" s="1890"/>
      <c r="F2" s="1893" t="str">
        <f>IF(ROIV_INFO_NAME="","",ROIV_INFO_NAME)</f>
        <v>ИМУП «ПОСЖИЛКОМСЕРВИС»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CC02E-B769-1BE8-8974-0.6A81A7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517</v>
      </c>
      <c r="E2" s="1905"/>
      <c r="F2" s="1907" t="str">
        <f>IF(ROIV_INFO_NAME="","",ROIV_INFO_NAME)</f>
        <v>ИМУП «ПОСЖИЛКОМСЕРВИС»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B5175-D927-0352-3978-0.0AA17D0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517</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517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6178D-9F3A-B2CA-BDB7-0.D60B507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1896</v>
      </c>
      <c r="F9" s="2210"/>
      <c r="G9" s="2210"/>
      <c r="H9" s="2210"/>
      <c r="I9" s="2210"/>
      <c r="M9" s="122">
        <v>28</v>
      </c>
    </row>
    <row customHeight="1" ht="24">
      <c r="D10" s="2210"/>
      <c r="E10" s="128" t="s">
        <v>1897</v>
      </c>
      <c r="F10" s="128" t="s">
        <v>1898</v>
      </c>
      <c r="G10" s="128" t="s">
        <v>1899</v>
      </c>
      <c r="H10" s="128" t="s">
        <v>393</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28</v>
      </c>
      <c r="C12" s="127"/>
      <c r="D12" s="129" t="s">
        <v>109</v>
      </c>
      <c r="E12" s="382"/>
      <c r="F12" s="382"/>
      <c r="G12" s="1735" t="s">
        <v>28</v>
      </c>
      <c r="H12" s="383"/>
      <c r="I12" s="2170" t="s">
        <v>1900</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B5C5E-6397-387A-0889-0.755655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87</v>
      </c>
      <c r="E9" s="261" t="s">
        <v>1903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66E4E-6492-0C16-2C2B-0.F00FE0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87</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984C9-AD1D-CF14-00C5-0.63B19FF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122</v>
      </c>
      <c r="G8" s="2194"/>
      <c r="H8" s="2193" t="s">
        <v>87</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128</v>
      </c>
      <c r="H9" s="2195"/>
      <c r="I9" s="2196"/>
      <c r="J9" s="2102"/>
      <c r="K9" s="1560"/>
      <c r="L9" s="2128" t="s">
        <v>291</v>
      </c>
      <c r="M9" s="2102"/>
      <c r="N9" s="2193" t="s">
        <v>87</v>
      </c>
      <c r="O9" s="2194"/>
      <c r="P9" s="2128" t="s">
        <v>129</v>
      </c>
      <c r="Q9" s="1557"/>
      <c r="R9" s="2128" t="s">
        <v>291</v>
      </c>
      <c r="S9" s="2102"/>
      <c r="T9" s="2193" t="s">
        <v>87</v>
      </c>
      <c r="U9" s="2194"/>
      <c r="V9" s="2128" t="s">
        <v>129</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BE9F1-8BDD-8AD8-0C38-0.76416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B138A-4C2E-E745-47F2-0.8CF98D8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517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517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517</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517</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517</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1923</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109</v>
      </c>
      <c r="G139" s="2576" t="s">
        <v>28</v>
      </c>
      <c r="H139" s="290"/>
      <c r="I139" s="638" t="s">
        <v>109</v>
      </c>
      <c r="J139" s="1808" t="s">
        <v>1942</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28</v>
      </c>
      <c r="S154" s="2108" t="s">
        <v>65</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249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28</v>
      </c>
      <c r="S160" s="2108" t="s">
        <v>65</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249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28</v>
      </c>
      <c r="S165" s="2108" t="s">
        <v>65</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249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65</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249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249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249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1A6E-6BB8-153A-C821-0.0C6DDDB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811</v>
      </c>
      <c r="E1" s="981" t="s">
        <v>857</v>
      </c>
      <c r="F1" s="981" t="s">
        <v>910</v>
      </c>
      <c r="G1" s="981" t="s">
        <v>897</v>
      </c>
      <c r="H1" s="981" t="s">
        <v>1626</v>
      </c>
    </row>
    <row customHeight="1" ht="9">
      <c r="A2" s="984" t="s">
        <v>1953</v>
      </c>
      <c r="B2" s="984"/>
      <c r="C2" s="985" t="str">
        <f>INDEX(TEMPLATE_NUMBER_FORM_LIST,MATCH(TEMPLATE_SPHERE,TEMPLATE_SPHERE_LIST,0))</f>
        <v>10</v>
      </c>
      <c r="D2" s="984" t="s">
        <v>1476</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1955</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1957</v>
      </c>
    </row>
    <row customHeight="1" ht="117">
      <c r="A5" s="847" t="s">
        <v>1958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1960</v>
      </c>
    </row>
    <row customHeight="1" ht="90">
      <c r="A6" s="847" t="s">
        <v>1961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1962</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1167</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2012</v>
      </c>
      <c r="B31" s="847"/>
      <c r="C31" s="985" t="str">
        <f>IF(TEMPLATE_SPHERE="HEAT",D31,IF(TEMPLATE_SPHERE="TKO",H31,E31))</f>
        <v>Форма 1. Информация об организации, осуществляющей холодное водоснабжение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D2C1BC-59EB-B762-4D84-0.D6917DA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811</v>
      </c>
      <c r="D2" s="842" t="s">
        <v>857</v>
      </c>
      <c r="E2" s="842" t="s">
        <v>910</v>
      </c>
      <c r="F2" s="842" t="s">
        <v>897</v>
      </c>
      <c r="G2" s="842" t="s">
        <v>1626</v>
      </c>
      <c r="H2" s="844"/>
      <c r="I2" s="844"/>
      <c r="J2" s="844"/>
      <c r="K2" s="844"/>
      <c r="L2" s="844"/>
      <c r="M2" s="844"/>
      <c r="N2" s="844"/>
      <c r="O2" s="842" t="s">
        <v>811</v>
      </c>
      <c r="P2" s="842" t="s">
        <v>857</v>
      </c>
      <c r="Q2" s="842" t="s">
        <v>897</v>
      </c>
      <c r="R2" s="842" t="s">
        <v>910</v>
      </c>
      <c r="S2" s="842" t="s">
        <v>1626</v>
      </c>
      <c r="T2" s="842" t="s">
        <v>811</v>
      </c>
      <c r="U2" s="842" t="s">
        <v>857</v>
      </c>
      <c r="V2" s="842" t="s">
        <v>897</v>
      </c>
      <c r="W2" s="842" t="s">
        <v>910</v>
      </c>
      <c r="X2" s="842" t="s">
        <v>1626</v>
      </c>
      <c r="Y2" s="842"/>
      <c r="Z2" s="842" t="s">
        <v>811</v>
      </c>
      <c r="AA2" s="851" t="s">
        <v>857</v>
      </c>
      <c r="AB2" s="842" t="s">
        <v>897</v>
      </c>
      <c r="AC2" s="842" t="s">
        <v>910</v>
      </c>
      <c r="AD2" s="842" t="s">
        <v>1626</v>
      </c>
    </row>
    <row customHeight="1" ht="162">
      <c r="A3" s="846" t="s">
        <v>26</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1659</v>
      </c>
      <c r="F11" s="2600" t="s">
        <v>2028</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712</v>
      </c>
      <c r="P20" s="958" t="s">
        <v>712</v>
      </c>
      <c r="Q20" s="958" t="s">
        <v>712</v>
      </c>
      <c r="R20" s="958" t="s">
        <v>712</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2066</v>
      </c>
      <c r="U25" s="847" t="s">
        <v>2066</v>
      </c>
      <c r="V25" s="847" t="s">
        <v>2066</v>
      </c>
      <c r="W25" s="847" t="s">
        <v>2066</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728</v>
      </c>
      <c r="P26" s="958" t="s">
        <v>722</v>
      </c>
      <c r="Q26" s="958" t="s">
        <v>2067</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730</v>
      </c>
      <c r="P27" s="958" t="s">
        <v>724</v>
      </c>
      <c r="Q27" s="958" t="s">
        <v>2069</v>
      </c>
      <c r="R27" s="958" t="s">
        <v>724</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2076</v>
      </c>
      <c r="P31" s="958" t="s">
        <v>735</v>
      </c>
      <c r="Q31" s="958" t="s">
        <v>2076</v>
      </c>
      <c r="R31" s="958" t="s">
        <v>735</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737</v>
      </c>
      <c r="Q32" s="958" t="s">
        <v>2079</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749</v>
      </c>
      <c r="P39" s="958" t="s">
        <v>743</v>
      </c>
      <c r="Q39" s="958" t="s">
        <v>749</v>
      </c>
      <c r="R39" s="958" t="s">
        <v>743</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745</v>
      </c>
      <c r="Q40" s="958" t="s">
        <v>2102</v>
      </c>
      <c r="R40" s="958" t="s">
        <v>745</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2113</v>
      </c>
      <c r="P43" s="958" t="s">
        <v>749</v>
      </c>
      <c r="Q43" s="958" t="s">
        <v>2113</v>
      </c>
      <c r="R43" s="958" t="s">
        <v>749</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2145</v>
      </c>
      <c r="U52" s="844" t="s">
        <v>2146</v>
      </c>
      <c r="V52" s="844" t="s">
        <v>2147</v>
      </c>
      <c r="W52" s="844" t="s">
        <v>2148</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633</v>
      </c>
      <c r="U60" s="844" t="s">
        <v>633</v>
      </c>
      <c r="V60" s="844" t="s">
        <v>633</v>
      </c>
      <c r="W60" s="844" t="s">
        <v>633</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638</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2216</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1514</v>
      </c>
      <c r="P99" s="958"/>
      <c r="Q99" s="958"/>
      <c r="R99" s="958"/>
      <c r="S99" s="958"/>
      <c r="T99" s="844" t="s">
        <v>2225</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2230</v>
      </c>
      <c r="D148" s="844" t="s">
        <v>1570</v>
      </c>
      <c r="E148" s="844" t="s">
        <v>1670</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D81F-6569-38F2-90DF-0.B389984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45791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603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2235</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066B3-1237-6D01-D17E-0.67398B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2F98F-3B8F-6655-1EB5-0.0BCDF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247C1-E5DB-071D-E71C-0.C3F45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4B3FD-6333-847C-80EF-0.D2639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7405B-E5A4-2B47-0C93-0.079A54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ACF04-D8FD-20B4-402C-0.E774A9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Ненецкий автономный округ</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2983013920</v>
      </c>
      <c r="G14" s="1013" t="s">
        <v>312</v>
      </c>
      <c r="H14" s="476"/>
      <c r="J14" s="456">
        <v>0</v>
      </c>
    </row>
    <row customHeight="1" ht="22.5" hidden="1">
      <c r="A15" s="458"/>
      <c r="B15" s="503"/>
      <c r="C15" s="458"/>
      <c r="D15" s="1010" t="s">
        <v>313</v>
      </c>
      <c r="E15" s="1011" t="s">
        <v>314</v>
      </c>
      <c r="F15" s="1012" t="str">
        <f>IF(kpp="","",kpp)</f>
        <v>298301001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53ECD-5E71-3FD1-19D4-0.06DCA4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5DE81-AA49-A9A8-AC17-0.CA206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2251E-209C-F8A3-1585-0.B858954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35603-CA7C-62CF-C4A1-0.3B4E846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2007</v>
      </c>
      <c r="D5" s="2626" t="s">
        <v>2244</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6B3D6-8BAE-9E3F-DBF3-0.F87E24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C6F9E-5523-FE25-E208-0.C0226C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ED603-4CA9-135A-39FE-0.1F44B801}"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28</v>
      </c>
      <c r="H2" s="1851" t="s">
        <v>28</v>
      </c>
      <c r="I2" s="1851" t="s">
        <v>811</v>
      </c>
    </row>
    <row customHeight="1" ht="11.25">
      <c r="A3" s="1851" t="s">
        <v>2254</v>
      </c>
      <c r="B3" s="1851" t="s">
        <v>16</v>
      </c>
      <c r="C3" s="1851" t="s">
        <v>2259</v>
      </c>
      <c r="D3" s="1851" t="s">
        <v>2260</v>
      </c>
      <c r="E3" s="1851" t="s">
        <v>2261</v>
      </c>
      <c r="F3" s="1851" t="s">
        <v>51</v>
      </c>
      <c r="G3" s="1851" t="s">
        <v>28</v>
      </c>
      <c r="H3" s="1851" t="s">
        <v>28</v>
      </c>
      <c r="I3" s="1851" t="s">
        <v>811</v>
      </c>
    </row>
    <row customHeight="1" ht="11.25">
      <c r="A4" s="1851" t="s">
        <v>2254</v>
      </c>
      <c r="B4" s="1851" t="s">
        <v>16</v>
      </c>
      <c r="C4" s="1851" t="s">
        <v>2262</v>
      </c>
      <c r="D4" s="1851" t="s">
        <v>2263</v>
      </c>
      <c r="E4" s="1851" t="s">
        <v>2264</v>
      </c>
      <c r="F4" s="1851" t="s">
        <v>51</v>
      </c>
      <c r="G4" s="1851" t="s">
        <v>28</v>
      </c>
      <c r="H4" s="1851" t="s">
        <v>28</v>
      </c>
      <c r="I4" s="1851" t="s">
        <v>811</v>
      </c>
    </row>
    <row customHeight="1" ht="11.25">
      <c r="A5" s="1851" t="s">
        <v>2254</v>
      </c>
      <c r="B5" s="1851" t="s">
        <v>16</v>
      </c>
      <c r="C5" s="1851" t="s">
        <v>13</v>
      </c>
      <c r="D5" s="1851" t="s">
        <v>46</v>
      </c>
      <c r="E5" s="1851" t="s">
        <v>49</v>
      </c>
      <c r="F5" s="1851" t="s">
        <v>51</v>
      </c>
      <c r="G5" s="1851" t="s">
        <v>28</v>
      </c>
      <c r="H5" s="1851" t="s">
        <v>28</v>
      </c>
      <c r="I5" s="1851" t="s">
        <v>811</v>
      </c>
    </row>
    <row customHeight="1" ht="11.25">
      <c r="A6" s="1851" t="s">
        <v>2254</v>
      </c>
      <c r="B6" s="1851" t="s">
        <v>16</v>
      </c>
      <c r="C6" s="1851" t="s">
        <v>2265</v>
      </c>
      <c r="D6" s="1851" t="s">
        <v>2266</v>
      </c>
      <c r="E6" s="1851" t="s">
        <v>2267</v>
      </c>
      <c r="F6" s="1851" t="s">
        <v>51</v>
      </c>
      <c r="G6" s="1851" t="s">
        <v>28</v>
      </c>
      <c r="H6" s="1851" t="s">
        <v>28</v>
      </c>
      <c r="I6" s="1851" t="s">
        <v>811</v>
      </c>
    </row>
    <row customHeight="1" ht="11.25">
      <c r="A7" s="1851" t="s">
        <v>2254</v>
      </c>
      <c r="B7" s="1851" t="s">
        <v>16</v>
      </c>
      <c r="C7" s="1851" t="s">
        <v>2268</v>
      </c>
      <c r="D7" s="1851" t="s">
        <v>2269</v>
      </c>
      <c r="E7" s="1851" t="s">
        <v>2270</v>
      </c>
      <c r="F7" s="1851" t="s">
        <v>51</v>
      </c>
      <c r="G7" s="1851" t="s">
        <v>28</v>
      </c>
      <c r="H7" s="1851" t="s">
        <v>28</v>
      </c>
      <c r="I7" s="1851" t="s">
        <v>811</v>
      </c>
    </row>
    <row customHeight="1" ht="11.25">
      <c r="A8" s="1851" t="s">
        <v>2254</v>
      </c>
      <c r="B8" s="1851" t="s">
        <v>16</v>
      </c>
      <c r="C8" s="1851" t="s">
        <v>2271</v>
      </c>
      <c r="D8" s="1851" t="s">
        <v>2272</v>
      </c>
      <c r="E8" s="1851" t="s">
        <v>2273</v>
      </c>
      <c r="F8" s="1851" t="s">
        <v>51</v>
      </c>
      <c r="G8" s="1851" t="s">
        <v>28</v>
      </c>
      <c r="H8" s="1851" t="s">
        <v>28</v>
      </c>
      <c r="I8" s="1851" t="s">
        <v>811</v>
      </c>
    </row>
    <row customHeight="1" ht="11.25">
      <c r="A9" s="1851" t="s">
        <v>2254</v>
      </c>
      <c r="B9" s="1851" t="s">
        <v>16</v>
      </c>
      <c r="C9" s="1851" t="s">
        <v>2274</v>
      </c>
      <c r="D9" s="1851" t="s">
        <v>2275</v>
      </c>
      <c r="E9" s="1851" t="s">
        <v>2276</v>
      </c>
      <c r="F9" s="1851" t="s">
        <v>51</v>
      </c>
      <c r="G9" s="1851" t="s">
        <v>2277</v>
      </c>
      <c r="H9" s="1851" t="s">
        <v>28</v>
      </c>
      <c r="I9" s="1851" t="s">
        <v>811</v>
      </c>
    </row>
    <row customHeight="1" ht="11.25">
      <c r="A10" s="1851" t="s">
        <v>2254</v>
      </c>
      <c r="B10" s="1851" t="s">
        <v>16</v>
      </c>
      <c r="C10" s="1851" t="s">
        <v>2278</v>
      </c>
      <c r="D10" s="1851" t="s">
        <v>2279</v>
      </c>
      <c r="E10" s="1851" t="s">
        <v>2280</v>
      </c>
      <c r="F10" s="1851" t="s">
        <v>2281</v>
      </c>
      <c r="G10" s="1851" t="s">
        <v>28</v>
      </c>
      <c r="H10" s="1851" t="s">
        <v>28</v>
      </c>
      <c r="I10" s="1851" t="s">
        <v>811</v>
      </c>
    </row>
    <row customHeight="1" ht="11.25">
      <c r="A11" s="1851" t="s">
        <v>2254</v>
      </c>
      <c r="B11" s="1851" t="s">
        <v>16</v>
      </c>
      <c r="C11" s="1851" t="s">
        <v>2282</v>
      </c>
      <c r="D11" s="1851" t="s">
        <v>2283</v>
      </c>
      <c r="E11" s="1851" t="s">
        <v>2284</v>
      </c>
      <c r="F11" s="1851" t="s">
        <v>2285</v>
      </c>
      <c r="G11" s="1851" t="s">
        <v>28</v>
      </c>
      <c r="H11" s="1851" t="s">
        <v>28</v>
      </c>
      <c r="I11" s="1851" t="s">
        <v>811</v>
      </c>
    </row>
    <row customHeight="1" ht="11.25">
      <c r="A12" s="1851" t="s">
        <v>2254</v>
      </c>
      <c r="B12" s="1851" t="s">
        <v>16</v>
      </c>
      <c r="C12" s="1851" t="s">
        <v>2286</v>
      </c>
      <c r="D12" s="1851" t="s">
        <v>2287</v>
      </c>
      <c r="E12" s="1851" t="s">
        <v>2288</v>
      </c>
      <c r="F12" s="1851" t="s">
        <v>51</v>
      </c>
      <c r="G12" s="1851" t="s">
        <v>28</v>
      </c>
      <c r="H12" s="1851" t="s">
        <v>28</v>
      </c>
      <c r="I12" s="1851" t="s">
        <v>811</v>
      </c>
    </row>
    <row customHeight="1" ht="11.25">
      <c r="A13" s="1851" t="s">
        <v>2254</v>
      </c>
      <c r="B13" s="1851" t="s">
        <v>16</v>
      </c>
      <c r="C13" s="1851" t="s">
        <v>2289</v>
      </c>
      <c r="D13" s="1851" t="s">
        <v>2290</v>
      </c>
      <c r="E13" s="1851" t="s">
        <v>2257</v>
      </c>
      <c r="F13" s="1851" t="s">
        <v>2291</v>
      </c>
      <c r="G13" s="1851" t="s">
        <v>2292</v>
      </c>
      <c r="H13" s="1851" t="s">
        <v>28</v>
      </c>
      <c r="I13" s="1851" t="s">
        <v>811</v>
      </c>
    </row>
    <row customHeight="1" ht="11.25">
      <c r="A14" s="1851" t="s">
        <v>2254</v>
      </c>
      <c r="B14" s="1851" t="s">
        <v>16</v>
      </c>
      <c r="C14" s="1851" t="s">
        <v>28</v>
      </c>
      <c r="D14" s="1851" t="s">
        <v>2293</v>
      </c>
      <c r="E14" s="1851" t="s">
        <v>2294</v>
      </c>
      <c r="F14" s="1851" t="s">
        <v>51</v>
      </c>
      <c r="G14" s="1851" t="s">
        <v>28</v>
      </c>
      <c r="H14" s="1851" t="s">
        <v>28</v>
      </c>
      <c r="I14" s="1851" t="s">
        <v>811</v>
      </c>
    </row>
    <row customHeight="1" ht="11.25">
      <c r="A15" s="1851" t="s">
        <v>2254</v>
      </c>
      <c r="B15" s="1851" t="s">
        <v>16</v>
      </c>
      <c r="C15" s="1851" t="s">
        <v>2295</v>
      </c>
      <c r="D15" s="1851" t="s">
        <v>2296</v>
      </c>
      <c r="E15" s="1851" t="s">
        <v>2297</v>
      </c>
      <c r="F15" s="1851" t="s">
        <v>2298</v>
      </c>
      <c r="G15" s="1851" t="s">
        <v>28</v>
      </c>
      <c r="H15" s="1851" t="s">
        <v>28</v>
      </c>
      <c r="I15" s="1851" t="s">
        <v>811</v>
      </c>
    </row>
    <row customHeight="1" ht="11.25">
      <c r="A16" s="1851" t="s">
        <v>2254</v>
      </c>
      <c r="B16" s="1851" t="s">
        <v>16</v>
      </c>
      <c r="C16" s="1851" t="s">
        <v>2299</v>
      </c>
      <c r="D16" s="1851" t="s">
        <v>2300</v>
      </c>
      <c r="E16" s="1851" t="s">
        <v>2297</v>
      </c>
      <c r="F16" s="1851" t="s">
        <v>2301</v>
      </c>
      <c r="G16" s="1851" t="s">
        <v>2302</v>
      </c>
      <c r="H16" s="1851" t="s">
        <v>28</v>
      </c>
      <c r="I16" s="1851" t="s">
        <v>811</v>
      </c>
    </row>
    <row customHeight="1" ht="11.25">
      <c r="A17" s="1851" t="s">
        <v>2254</v>
      </c>
      <c r="B17" s="1851" t="s">
        <v>16</v>
      </c>
      <c r="C17" s="1851" t="s">
        <v>2255</v>
      </c>
      <c r="D17" s="1851" t="s">
        <v>2256</v>
      </c>
      <c r="E17" s="1851" t="s">
        <v>2257</v>
      </c>
      <c r="F17" s="1851" t="s">
        <v>2258</v>
      </c>
      <c r="G17" s="1851" t="s">
        <v>28</v>
      </c>
      <c r="H17" s="1851" t="s">
        <v>28</v>
      </c>
      <c r="I17" s="1851" t="s">
        <v>897</v>
      </c>
    </row>
    <row customHeight="1" ht="11.25">
      <c r="A18" s="1851" t="s">
        <v>2254</v>
      </c>
      <c r="B18" s="1851" t="s">
        <v>16</v>
      </c>
      <c r="C18" s="1851" t="s">
        <v>2259</v>
      </c>
      <c r="D18" s="1851" t="s">
        <v>2260</v>
      </c>
      <c r="E18" s="1851" t="s">
        <v>2261</v>
      </c>
      <c r="F18" s="1851" t="s">
        <v>51</v>
      </c>
      <c r="G18" s="1851" t="s">
        <v>28</v>
      </c>
      <c r="H18" s="1851" t="s">
        <v>28</v>
      </c>
      <c r="I18" s="1851" t="s">
        <v>897</v>
      </c>
    </row>
    <row customHeight="1" ht="11.25">
      <c r="A19" s="1851" t="s">
        <v>2254</v>
      </c>
      <c r="B19" s="1851" t="s">
        <v>16</v>
      </c>
      <c r="C19" s="1851" t="s">
        <v>2262</v>
      </c>
      <c r="D19" s="1851" t="s">
        <v>2263</v>
      </c>
      <c r="E19" s="1851" t="s">
        <v>2264</v>
      </c>
      <c r="F19" s="1851" t="s">
        <v>51</v>
      </c>
      <c r="G19" s="1851" t="s">
        <v>28</v>
      </c>
      <c r="H19" s="1851" t="s">
        <v>28</v>
      </c>
      <c r="I19" s="1851" t="s">
        <v>897</v>
      </c>
    </row>
    <row customHeight="1" ht="11.25">
      <c r="A20" s="1851" t="s">
        <v>2254</v>
      </c>
      <c r="B20" s="1851" t="s">
        <v>16</v>
      </c>
      <c r="C20" s="1851" t="s">
        <v>13</v>
      </c>
      <c r="D20" s="1851" t="s">
        <v>46</v>
      </c>
      <c r="E20" s="1851" t="s">
        <v>49</v>
      </c>
      <c r="F20" s="1851" t="s">
        <v>51</v>
      </c>
      <c r="G20" s="1851" t="s">
        <v>28</v>
      </c>
      <c r="H20" s="1851" t="s">
        <v>28</v>
      </c>
      <c r="I20" s="1851" t="s">
        <v>897</v>
      </c>
    </row>
    <row customHeight="1" ht="11.25">
      <c r="A21" s="1851" t="s">
        <v>2254</v>
      </c>
      <c r="B21" s="1851" t="s">
        <v>16</v>
      </c>
      <c r="C21" s="1851" t="s">
        <v>2265</v>
      </c>
      <c r="D21" s="1851" t="s">
        <v>2266</v>
      </c>
      <c r="E21" s="1851" t="s">
        <v>2267</v>
      </c>
      <c r="F21" s="1851" t="s">
        <v>51</v>
      </c>
      <c r="G21" s="1851" t="s">
        <v>28</v>
      </c>
      <c r="H21" s="1851" t="s">
        <v>28</v>
      </c>
      <c r="I21" s="1851" t="s">
        <v>897</v>
      </c>
    </row>
    <row customHeight="1" ht="11.25">
      <c r="A22" s="1851" t="s">
        <v>2254</v>
      </c>
      <c r="B22" s="1851" t="s">
        <v>16</v>
      </c>
      <c r="C22" s="1851" t="s">
        <v>2271</v>
      </c>
      <c r="D22" s="1851" t="s">
        <v>2272</v>
      </c>
      <c r="E22" s="1851" t="s">
        <v>2273</v>
      </c>
      <c r="F22" s="1851" t="s">
        <v>51</v>
      </c>
      <c r="G22" s="1851" t="s">
        <v>28</v>
      </c>
      <c r="H22" s="1851" t="s">
        <v>28</v>
      </c>
      <c r="I22" s="1851" t="s">
        <v>897</v>
      </c>
    </row>
    <row customHeight="1" ht="11.25">
      <c r="A23" s="1851" t="s">
        <v>2254</v>
      </c>
      <c r="B23" s="1851" t="s">
        <v>16</v>
      </c>
      <c r="C23" s="1851" t="s">
        <v>2274</v>
      </c>
      <c r="D23" s="1851" t="s">
        <v>2275</v>
      </c>
      <c r="E23" s="1851" t="s">
        <v>2276</v>
      </c>
      <c r="F23" s="1851" t="s">
        <v>51</v>
      </c>
      <c r="G23" s="1851" t="s">
        <v>2277</v>
      </c>
      <c r="H23" s="1851" t="s">
        <v>28</v>
      </c>
      <c r="I23" s="1851" t="s">
        <v>897</v>
      </c>
    </row>
    <row customHeight="1" ht="11.25">
      <c r="A24" s="1851" t="s">
        <v>2254</v>
      </c>
      <c r="B24" s="1851" t="s">
        <v>16</v>
      </c>
      <c r="C24" s="1851" t="s">
        <v>2278</v>
      </c>
      <c r="D24" s="1851" t="s">
        <v>2279</v>
      </c>
      <c r="E24" s="1851" t="s">
        <v>2280</v>
      </c>
      <c r="F24" s="1851" t="s">
        <v>2281</v>
      </c>
      <c r="G24" s="1851" t="s">
        <v>28</v>
      </c>
      <c r="H24" s="1851" t="s">
        <v>28</v>
      </c>
      <c r="I24" s="1851" t="s">
        <v>897</v>
      </c>
    </row>
    <row customHeight="1" ht="11.25">
      <c r="A25" s="1851" t="s">
        <v>2254</v>
      </c>
      <c r="B25" s="1851" t="s">
        <v>16</v>
      </c>
      <c r="C25" s="1851" t="s">
        <v>2289</v>
      </c>
      <c r="D25" s="1851" t="s">
        <v>2290</v>
      </c>
      <c r="E25" s="1851" t="s">
        <v>2257</v>
      </c>
      <c r="F25" s="1851" t="s">
        <v>2291</v>
      </c>
      <c r="G25" s="1851" t="s">
        <v>2292</v>
      </c>
      <c r="H25" s="1851" t="s">
        <v>28</v>
      </c>
      <c r="I25" s="1851" t="s">
        <v>897</v>
      </c>
    </row>
    <row customHeight="1" ht="11.25">
      <c r="A26" s="1851" t="s">
        <v>2254</v>
      </c>
      <c r="B26" s="1851" t="s">
        <v>16</v>
      </c>
      <c r="C26" s="1851" t="s">
        <v>28</v>
      </c>
      <c r="D26" s="1851" t="s">
        <v>2293</v>
      </c>
      <c r="E26" s="1851" t="s">
        <v>2294</v>
      </c>
      <c r="F26" s="1851" t="s">
        <v>51</v>
      </c>
      <c r="G26" s="1851" t="s">
        <v>28</v>
      </c>
      <c r="H26" s="1851" t="s">
        <v>28</v>
      </c>
      <c r="I26" s="1851" t="s">
        <v>897</v>
      </c>
    </row>
    <row customHeight="1" ht="11.25">
      <c r="A27" s="1851" t="s">
        <v>2254</v>
      </c>
      <c r="B27" s="1851" t="s">
        <v>16</v>
      </c>
      <c r="C27" s="1851" t="s">
        <v>2299</v>
      </c>
      <c r="D27" s="1851" t="s">
        <v>2300</v>
      </c>
      <c r="E27" s="1851" t="s">
        <v>2297</v>
      </c>
      <c r="F27" s="1851" t="s">
        <v>2301</v>
      </c>
      <c r="G27" s="1851" t="s">
        <v>2302</v>
      </c>
      <c r="H27" s="1851" t="s">
        <v>28</v>
      </c>
      <c r="I27" s="1851" t="s">
        <v>897</v>
      </c>
    </row>
    <row customHeight="1" ht="11.25">
      <c r="A28" s="1851" t="s">
        <v>2254</v>
      </c>
      <c r="B28" s="1851" t="s">
        <v>16</v>
      </c>
      <c r="C28" s="1851" t="s">
        <v>2255</v>
      </c>
      <c r="D28" s="1851" t="s">
        <v>2256</v>
      </c>
      <c r="E28" s="1851" t="s">
        <v>2257</v>
      </c>
      <c r="F28" s="1851" t="s">
        <v>2258</v>
      </c>
      <c r="G28" s="1851" t="s">
        <v>28</v>
      </c>
      <c r="H28" s="1851" t="s">
        <v>28</v>
      </c>
      <c r="I28" s="1851" t="s">
        <v>857</v>
      </c>
    </row>
    <row customHeight="1" ht="11.25">
      <c r="A29" s="1851" t="s">
        <v>2254</v>
      </c>
      <c r="B29" s="1851" t="s">
        <v>16</v>
      </c>
      <c r="C29" s="1851" t="s">
        <v>2262</v>
      </c>
      <c r="D29" s="1851" t="s">
        <v>2263</v>
      </c>
      <c r="E29" s="1851" t="s">
        <v>2264</v>
      </c>
      <c r="F29" s="1851" t="s">
        <v>51</v>
      </c>
      <c r="G29" s="1851" t="s">
        <v>28</v>
      </c>
      <c r="H29" s="1851" t="s">
        <v>28</v>
      </c>
      <c r="I29" s="1851" t="s">
        <v>857</v>
      </c>
    </row>
    <row customHeight="1" ht="11.25">
      <c r="A30" s="1851" t="s">
        <v>2254</v>
      </c>
      <c r="B30" s="1851" t="s">
        <v>16</v>
      </c>
      <c r="C30" s="1851" t="s">
        <v>13</v>
      </c>
      <c r="D30" s="1851" t="s">
        <v>46</v>
      </c>
      <c r="E30" s="1851" t="s">
        <v>49</v>
      </c>
      <c r="F30" s="1851" t="s">
        <v>51</v>
      </c>
      <c r="G30" s="1851" t="s">
        <v>28</v>
      </c>
      <c r="H30" s="1851" t="s">
        <v>28</v>
      </c>
      <c r="I30" s="1851" t="s">
        <v>857</v>
      </c>
    </row>
    <row customHeight="1" ht="11.25">
      <c r="A31" s="1851" t="s">
        <v>2254</v>
      </c>
      <c r="B31" s="1851" t="s">
        <v>16</v>
      </c>
      <c r="C31" s="1851" t="s">
        <v>2303</v>
      </c>
      <c r="D31" s="1851" t="s">
        <v>2304</v>
      </c>
      <c r="E31" s="1851" t="s">
        <v>2305</v>
      </c>
      <c r="F31" s="1851" t="s">
        <v>51</v>
      </c>
      <c r="G31" s="1851" t="s">
        <v>28</v>
      </c>
      <c r="H31" s="1851" t="s">
        <v>28</v>
      </c>
      <c r="I31" s="1851" t="s">
        <v>857</v>
      </c>
    </row>
    <row customHeight="1" ht="11.25">
      <c r="A32" s="1851" t="s">
        <v>2254</v>
      </c>
      <c r="B32" s="1851" t="s">
        <v>16</v>
      </c>
      <c r="C32" s="1851" t="s">
        <v>2306</v>
      </c>
      <c r="D32" s="1851" t="s">
        <v>2307</v>
      </c>
      <c r="E32" s="1851" t="s">
        <v>2308</v>
      </c>
      <c r="F32" s="1851" t="s">
        <v>51</v>
      </c>
      <c r="G32" s="1851" t="s">
        <v>2309</v>
      </c>
      <c r="H32" s="1851" t="s">
        <v>28</v>
      </c>
      <c r="I32" s="1851" t="s">
        <v>857</v>
      </c>
    </row>
    <row customHeight="1" ht="11.25">
      <c r="A33" s="1851" t="s">
        <v>2254</v>
      </c>
      <c r="B33" s="1851" t="s">
        <v>16</v>
      </c>
      <c r="C33" s="1851" t="s">
        <v>2310</v>
      </c>
      <c r="D33" s="1851" t="s">
        <v>2311</v>
      </c>
      <c r="E33" s="1851" t="s">
        <v>2312</v>
      </c>
      <c r="F33" s="1851" t="s">
        <v>51</v>
      </c>
      <c r="G33" s="1851" t="s">
        <v>28</v>
      </c>
      <c r="H33" s="1851" t="s">
        <v>28</v>
      </c>
      <c r="I33" s="1851" t="s">
        <v>857</v>
      </c>
    </row>
    <row customHeight="1" ht="11.25">
      <c r="A34" s="1851" t="s">
        <v>2254</v>
      </c>
      <c r="B34" s="1851" t="s">
        <v>16</v>
      </c>
      <c r="C34" s="1851" t="s">
        <v>2313</v>
      </c>
      <c r="D34" s="1851" t="s">
        <v>2314</v>
      </c>
      <c r="E34" s="1851" t="s">
        <v>2315</v>
      </c>
      <c r="F34" s="1851" t="s">
        <v>51</v>
      </c>
      <c r="G34" s="1851" t="s">
        <v>2316</v>
      </c>
      <c r="H34" s="1851" t="s">
        <v>28</v>
      </c>
      <c r="I34" s="1851" t="s">
        <v>857</v>
      </c>
    </row>
    <row customHeight="1" ht="11.25">
      <c r="A35" s="1851" t="s">
        <v>2254</v>
      </c>
      <c r="B35" s="1851" t="s">
        <v>16</v>
      </c>
      <c r="C35" s="1851" t="s">
        <v>2265</v>
      </c>
      <c r="D35" s="1851" t="s">
        <v>2266</v>
      </c>
      <c r="E35" s="1851" t="s">
        <v>2267</v>
      </c>
      <c r="F35" s="1851" t="s">
        <v>51</v>
      </c>
      <c r="G35" s="1851" t="s">
        <v>28</v>
      </c>
      <c r="H35" s="1851" t="s">
        <v>28</v>
      </c>
      <c r="I35" s="1851" t="s">
        <v>857</v>
      </c>
    </row>
    <row customHeight="1" ht="11.25">
      <c r="A36" s="1851" t="s">
        <v>2254</v>
      </c>
      <c r="B36" s="1851" t="s">
        <v>16</v>
      </c>
      <c r="C36" s="1851" t="s">
        <v>2268</v>
      </c>
      <c r="D36" s="1851" t="s">
        <v>2269</v>
      </c>
      <c r="E36" s="1851" t="s">
        <v>2270</v>
      </c>
      <c r="F36" s="1851" t="s">
        <v>51</v>
      </c>
      <c r="G36" s="1851" t="s">
        <v>28</v>
      </c>
      <c r="H36" s="1851" t="s">
        <v>28</v>
      </c>
      <c r="I36" s="1851" t="s">
        <v>857</v>
      </c>
    </row>
    <row customHeight="1" ht="11.25">
      <c r="A37" s="1851" t="s">
        <v>2254</v>
      </c>
      <c r="B37" s="1851" t="s">
        <v>16</v>
      </c>
      <c r="C37" s="1851" t="s">
        <v>2271</v>
      </c>
      <c r="D37" s="1851" t="s">
        <v>2272</v>
      </c>
      <c r="E37" s="1851" t="s">
        <v>2273</v>
      </c>
      <c r="F37" s="1851" t="s">
        <v>51</v>
      </c>
      <c r="G37" s="1851" t="s">
        <v>28</v>
      </c>
      <c r="H37" s="1851" t="s">
        <v>28</v>
      </c>
      <c r="I37" s="1851" t="s">
        <v>857</v>
      </c>
    </row>
    <row customHeight="1" ht="11.25">
      <c r="A38" s="1851" t="s">
        <v>2254</v>
      </c>
      <c r="B38" s="1851" t="s">
        <v>16</v>
      </c>
      <c r="C38" s="1851" t="s">
        <v>2278</v>
      </c>
      <c r="D38" s="1851" t="s">
        <v>2279</v>
      </c>
      <c r="E38" s="1851" t="s">
        <v>2280</v>
      </c>
      <c r="F38" s="1851" t="s">
        <v>2281</v>
      </c>
      <c r="G38" s="1851" t="s">
        <v>28</v>
      </c>
      <c r="H38" s="1851" t="s">
        <v>28</v>
      </c>
      <c r="I38" s="1851" t="s">
        <v>857</v>
      </c>
    </row>
    <row customHeight="1" ht="11.25">
      <c r="A39" s="1851" t="s">
        <v>2254</v>
      </c>
      <c r="B39" s="1851" t="s">
        <v>16</v>
      </c>
      <c r="C39" s="1851" t="s">
        <v>2286</v>
      </c>
      <c r="D39" s="1851" t="s">
        <v>2287</v>
      </c>
      <c r="E39" s="1851" t="s">
        <v>2288</v>
      </c>
      <c r="F39" s="1851" t="s">
        <v>51</v>
      </c>
      <c r="G39" s="1851" t="s">
        <v>28</v>
      </c>
      <c r="H39" s="1851" t="s">
        <v>28</v>
      </c>
      <c r="I39" s="1851" t="s">
        <v>857</v>
      </c>
    </row>
    <row customHeight="1" ht="11.25">
      <c r="A40" s="1851" t="s">
        <v>2254</v>
      </c>
      <c r="B40" s="1851" t="s">
        <v>16</v>
      </c>
      <c r="C40" s="1851" t="s">
        <v>2289</v>
      </c>
      <c r="D40" s="1851" t="s">
        <v>2290</v>
      </c>
      <c r="E40" s="1851" t="s">
        <v>2257</v>
      </c>
      <c r="F40" s="1851" t="s">
        <v>2291</v>
      </c>
      <c r="G40" s="1851" t="s">
        <v>2292</v>
      </c>
      <c r="H40" s="1851" t="s">
        <v>28</v>
      </c>
      <c r="I40" s="1851" t="s">
        <v>857</v>
      </c>
    </row>
    <row customHeight="1" ht="11.25">
      <c r="A41" s="1851" t="s">
        <v>2254</v>
      </c>
      <c r="B41" s="1851" t="s">
        <v>16</v>
      </c>
      <c r="C41" s="1851" t="s">
        <v>28</v>
      </c>
      <c r="D41" s="1851" t="s">
        <v>2293</v>
      </c>
      <c r="E41" s="1851" t="s">
        <v>2294</v>
      </c>
      <c r="F41" s="1851" t="s">
        <v>51</v>
      </c>
      <c r="G41" s="1851" t="s">
        <v>28</v>
      </c>
      <c r="H41" s="1851" t="s">
        <v>28</v>
      </c>
      <c r="I41" s="1851" t="s">
        <v>857</v>
      </c>
    </row>
    <row customHeight="1" ht="11.25">
      <c r="A42" s="1851" t="s">
        <v>2254</v>
      </c>
      <c r="B42" s="1851" t="s">
        <v>16</v>
      </c>
      <c r="C42" s="1851" t="s">
        <v>2295</v>
      </c>
      <c r="D42" s="1851" t="s">
        <v>2296</v>
      </c>
      <c r="E42" s="1851" t="s">
        <v>2297</v>
      </c>
      <c r="F42" s="1851" t="s">
        <v>2298</v>
      </c>
      <c r="G42" s="1851" t="s">
        <v>28</v>
      </c>
      <c r="H42" s="1851" t="s">
        <v>28</v>
      </c>
      <c r="I42" s="1851" t="s">
        <v>857</v>
      </c>
    </row>
    <row customHeight="1" ht="11.25">
      <c r="A43" s="1851" t="s">
        <v>2254</v>
      </c>
      <c r="B43" s="1851" t="s">
        <v>16</v>
      </c>
      <c r="C43" s="1851" t="s">
        <v>2299</v>
      </c>
      <c r="D43" s="1851" t="s">
        <v>2300</v>
      </c>
      <c r="E43" s="1851" t="s">
        <v>2297</v>
      </c>
      <c r="F43" s="1851" t="s">
        <v>2301</v>
      </c>
      <c r="G43" s="1851" t="s">
        <v>2302</v>
      </c>
      <c r="H43" s="1851" t="s">
        <v>28</v>
      </c>
      <c r="I43" s="1851" t="s">
        <v>857</v>
      </c>
    </row>
    <row customHeight="1" ht="11.25">
      <c r="A44" s="1851" t="s">
        <v>2254</v>
      </c>
      <c r="B44" s="1851" t="s">
        <v>16</v>
      </c>
      <c r="C44" s="1851" t="s">
        <v>2255</v>
      </c>
      <c r="D44" s="1851" t="s">
        <v>2256</v>
      </c>
      <c r="E44" s="1851" t="s">
        <v>2257</v>
      </c>
      <c r="F44" s="1851" t="s">
        <v>2258</v>
      </c>
      <c r="G44" s="1851" t="s">
        <v>28</v>
      </c>
      <c r="H44" s="1851" t="s">
        <v>28</v>
      </c>
      <c r="I44" s="1851" t="s">
        <v>910</v>
      </c>
    </row>
    <row customHeight="1" ht="11.25">
      <c r="A45" s="1851" t="s">
        <v>2254</v>
      </c>
      <c r="B45" s="1851" t="s">
        <v>16</v>
      </c>
      <c r="C45" s="1851" t="s">
        <v>2313</v>
      </c>
      <c r="D45" s="1851" t="s">
        <v>2314</v>
      </c>
      <c r="E45" s="1851" t="s">
        <v>2315</v>
      </c>
      <c r="F45" s="1851" t="s">
        <v>51</v>
      </c>
      <c r="G45" s="1851" t="s">
        <v>2316</v>
      </c>
      <c r="H45" s="1851" t="s">
        <v>28</v>
      </c>
      <c r="I45" s="1851" t="s">
        <v>910</v>
      </c>
    </row>
    <row customHeight="1" ht="11.25">
      <c r="A46" s="1851" t="s">
        <v>2254</v>
      </c>
      <c r="B46" s="1851" t="s">
        <v>16</v>
      </c>
      <c r="C46" s="1851" t="s">
        <v>2265</v>
      </c>
      <c r="D46" s="1851" t="s">
        <v>2266</v>
      </c>
      <c r="E46" s="1851" t="s">
        <v>2267</v>
      </c>
      <c r="F46" s="1851" t="s">
        <v>51</v>
      </c>
      <c r="G46" s="1851" t="s">
        <v>28</v>
      </c>
      <c r="H46" s="1851" t="s">
        <v>28</v>
      </c>
      <c r="I46" s="1851" t="s">
        <v>910</v>
      </c>
    </row>
    <row customHeight="1" ht="11.25">
      <c r="A47" s="1851" t="s">
        <v>2254</v>
      </c>
      <c r="B47" s="1851" t="s">
        <v>16</v>
      </c>
      <c r="C47" s="1851" t="s">
        <v>2271</v>
      </c>
      <c r="D47" s="1851" t="s">
        <v>2272</v>
      </c>
      <c r="E47" s="1851" t="s">
        <v>2273</v>
      </c>
      <c r="F47" s="1851" t="s">
        <v>51</v>
      </c>
      <c r="G47" s="1851" t="s">
        <v>28</v>
      </c>
      <c r="H47" s="1851" t="s">
        <v>28</v>
      </c>
      <c r="I47" s="1851" t="s">
        <v>910</v>
      </c>
    </row>
    <row customHeight="1" ht="11.25">
      <c r="A48" s="1851" t="s">
        <v>2254</v>
      </c>
      <c r="B48" s="1851" t="s">
        <v>16</v>
      </c>
      <c r="C48" s="1851" t="s">
        <v>2278</v>
      </c>
      <c r="D48" s="1851" t="s">
        <v>2279</v>
      </c>
      <c r="E48" s="1851" t="s">
        <v>2280</v>
      </c>
      <c r="F48" s="1851" t="s">
        <v>2281</v>
      </c>
      <c r="G48" s="1851" t="s">
        <v>28</v>
      </c>
      <c r="H48" s="1851" t="s">
        <v>28</v>
      </c>
      <c r="I48" s="1851" t="s">
        <v>910</v>
      </c>
    </row>
    <row customHeight="1" ht="11.25">
      <c r="A49" s="1851" t="s">
        <v>2254</v>
      </c>
      <c r="B49" s="1851" t="s">
        <v>16</v>
      </c>
      <c r="C49" s="1851" t="s">
        <v>2289</v>
      </c>
      <c r="D49" s="1851" t="s">
        <v>2290</v>
      </c>
      <c r="E49" s="1851" t="s">
        <v>2257</v>
      </c>
      <c r="F49" s="1851" t="s">
        <v>2291</v>
      </c>
      <c r="G49" s="1851" t="s">
        <v>2292</v>
      </c>
      <c r="H49" s="1851" t="s">
        <v>28</v>
      </c>
      <c r="I49" s="1851" t="s">
        <v>910</v>
      </c>
    </row>
    <row customHeight="1" ht="11.25">
      <c r="A50" s="1851" t="s">
        <v>2254</v>
      </c>
      <c r="B50" s="1851" t="s">
        <v>16</v>
      </c>
      <c r="C50" s="1851" t="s">
        <v>28</v>
      </c>
      <c r="D50" s="1851" t="s">
        <v>2293</v>
      </c>
      <c r="E50" s="1851" t="s">
        <v>2294</v>
      </c>
      <c r="F50" s="1851" t="s">
        <v>51</v>
      </c>
      <c r="G50" s="1851" t="s">
        <v>28</v>
      </c>
      <c r="H50" s="1851" t="s">
        <v>28</v>
      </c>
      <c r="I50" s="1851" t="s">
        <v>910</v>
      </c>
    </row>
    <row customHeight="1" ht="11.25">
      <c r="A51" s="1851" t="s">
        <v>2254</v>
      </c>
      <c r="B51" s="1851" t="s">
        <v>16</v>
      </c>
      <c r="C51" s="1851" t="s">
        <v>2317</v>
      </c>
      <c r="D51" s="1851" t="s">
        <v>2318</v>
      </c>
      <c r="E51" s="1851" t="s">
        <v>2319</v>
      </c>
      <c r="F51" s="1851" t="s">
        <v>2320</v>
      </c>
      <c r="G51" s="1851" t="s">
        <v>28</v>
      </c>
      <c r="H51" s="1851" t="s">
        <v>28</v>
      </c>
      <c r="I51" s="1851" t="s">
        <v>1626</v>
      </c>
    </row>
    <row customHeight="1" ht="11.25">
      <c r="A52" s="1851" t="s">
        <v>2254</v>
      </c>
      <c r="B52" s="1851" t="s">
        <v>16</v>
      </c>
      <c r="C52" s="1851" t="s">
        <v>2321</v>
      </c>
      <c r="D52" s="1851" t="s">
        <v>2322</v>
      </c>
      <c r="E52" s="1851" t="s">
        <v>2323</v>
      </c>
      <c r="F52" s="1851" t="s">
        <v>579</v>
      </c>
      <c r="G52" s="1851" t="s">
        <v>2324</v>
      </c>
      <c r="H52" s="1851" t="s">
        <v>28</v>
      </c>
      <c r="I52" s="1851" t="s">
        <v>1626</v>
      </c>
    </row>
    <row customHeight="1" ht="11.25">
      <c r="A53" s="1851" t="s">
        <v>2254</v>
      </c>
      <c r="B53" s="1851" t="s">
        <v>16</v>
      </c>
      <c r="C53" s="1851" t="s">
        <v>2265</v>
      </c>
      <c r="D53" s="1851" t="s">
        <v>2266</v>
      </c>
      <c r="E53" s="1851" t="s">
        <v>2267</v>
      </c>
      <c r="F53" s="1851" t="s">
        <v>51</v>
      </c>
      <c r="G53" s="1851" t="s">
        <v>28</v>
      </c>
      <c r="H53" s="1851" t="s">
        <v>28</v>
      </c>
      <c r="I53" s="1851" t="s">
        <v>1626</v>
      </c>
    </row>
    <row customHeight="1" ht="11.25">
      <c r="A54" s="1851" t="s">
        <v>2254</v>
      </c>
      <c r="B54" s="1851" t="s">
        <v>16</v>
      </c>
      <c r="C54" s="1851" t="s">
        <v>2325</v>
      </c>
      <c r="D54" s="1851" t="s">
        <v>2326</v>
      </c>
      <c r="E54" s="1851" t="s">
        <v>2327</v>
      </c>
      <c r="F54" s="1851" t="s">
        <v>51</v>
      </c>
      <c r="G54" s="1851" t="s">
        <v>2328</v>
      </c>
      <c r="H54" s="1851" t="s">
        <v>28</v>
      </c>
      <c r="I54" s="1851" t="s">
        <v>1626</v>
      </c>
    </row>
    <row customHeight="1" ht="11.25">
      <c r="A55" s="1851" t="s">
        <v>2254</v>
      </c>
      <c r="B55" s="1851" t="s">
        <v>16</v>
      </c>
      <c r="C55" s="1851" t="s">
        <v>2329</v>
      </c>
      <c r="D55" s="1851" t="s">
        <v>2330</v>
      </c>
      <c r="E55" s="1851" t="s">
        <v>2331</v>
      </c>
      <c r="F55" s="1851" t="s">
        <v>51</v>
      </c>
      <c r="G55" s="1851" t="s">
        <v>28</v>
      </c>
      <c r="H55" s="1851" t="s">
        <v>28</v>
      </c>
      <c r="I55" s="1851" t="s">
        <v>1626</v>
      </c>
    </row>
    <row customHeight="1" ht="11.25">
      <c r="A56" s="1851" t="s">
        <v>2254</v>
      </c>
      <c r="B56" s="1851" t="s">
        <v>16</v>
      </c>
      <c r="C56" s="1851" t="s">
        <v>28</v>
      </c>
      <c r="D56" s="1851" t="s">
        <v>2293</v>
      </c>
      <c r="E56" s="1851" t="s">
        <v>2294</v>
      </c>
      <c r="F56" s="1851" t="s">
        <v>51</v>
      </c>
      <c r="G56" s="1851" t="s">
        <v>28</v>
      </c>
      <c r="H56" s="1851" t="s">
        <v>28</v>
      </c>
      <c r="I56"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F9498-934B-E444-8E44-0.D921EC7A}"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2332</v>
      </c>
      <c r="B1" s="65" t="s">
        <v>2333</v>
      </c>
      <c r="C1" s="65" t="s">
        <v>2334</v>
      </c>
      <c r="D1" s="65" t="s">
        <v>2335</v>
      </c>
      <c r="E1" s="61" t="s">
        <v>2336</v>
      </c>
      <c r="F1" s="61" t="s">
        <v>2337</v>
      </c>
      <c r="G1" s="61" t="s">
        <v>2338</v>
      </c>
    </row>
    <row customHeight="1" ht="11.25">
      <c r="A2" s="374" t="s">
        <v>16</v>
      </c>
      <c r="B2" s="0" t="s">
        <v>99</v>
      </c>
      <c r="C2" s="0" t="s">
        <v>2339</v>
      </c>
      <c r="D2" s="0" t="s">
        <v>99</v>
      </c>
      <c r="E2" s="0" t="s">
        <v>2339</v>
      </c>
      <c r="F2" s="0" t="s">
        <v>2340</v>
      </c>
      <c r="G2" s="0" t="s">
        <v>109</v>
      </c>
    </row>
    <row customHeight="1" ht="11.25">
      <c r="A3" s="374" t="s">
        <v>16</v>
      </c>
      <c r="B3" s="0" t="s">
        <v>99</v>
      </c>
      <c r="C3" s="0" t="s">
        <v>2339</v>
      </c>
      <c r="D3" s="0" t="s">
        <v>2341</v>
      </c>
      <c r="E3" s="0" t="s">
        <v>2342</v>
      </c>
      <c r="F3" s="0" t="s">
        <v>2343</v>
      </c>
      <c r="G3" s="0" t="s">
        <v>110</v>
      </c>
    </row>
    <row customHeight="1" ht="11.25">
      <c r="A4" s="374" t="s">
        <v>16</v>
      </c>
      <c r="B4" s="0" t="s">
        <v>99</v>
      </c>
      <c r="C4" s="0" t="s">
        <v>2339</v>
      </c>
      <c r="D4" s="0" t="s">
        <v>2344</v>
      </c>
      <c r="E4" s="0" t="s">
        <v>2345</v>
      </c>
      <c r="F4" s="0" t="s">
        <v>2343</v>
      </c>
      <c r="G4" s="0" t="s">
        <v>89</v>
      </c>
    </row>
    <row customHeight="1" ht="11.25">
      <c r="A5" s="374" t="s">
        <v>16</v>
      </c>
      <c r="B5" s="0" t="s">
        <v>99</v>
      </c>
      <c r="C5" s="0" t="s">
        <v>2339</v>
      </c>
      <c r="D5" s="0" t="s">
        <v>2346</v>
      </c>
      <c r="E5" s="0" t="s">
        <v>2347</v>
      </c>
      <c r="F5" s="0" t="s">
        <v>2343</v>
      </c>
      <c r="G5" s="0" t="s">
        <v>90</v>
      </c>
    </row>
    <row customHeight="1" ht="11.25">
      <c r="A6" s="374" t="s">
        <v>16</v>
      </c>
      <c r="B6" s="0" t="s">
        <v>99</v>
      </c>
      <c r="C6" s="0" t="s">
        <v>2339</v>
      </c>
      <c r="D6" s="0" t="s">
        <v>2348</v>
      </c>
      <c r="E6" s="0" t="s">
        <v>2349</v>
      </c>
      <c r="F6" s="0" t="s">
        <v>2343</v>
      </c>
      <c r="G6" s="0" t="s">
        <v>111</v>
      </c>
    </row>
    <row customHeight="1" ht="11.25">
      <c r="A7" s="374" t="s">
        <v>16</v>
      </c>
      <c r="B7" s="0" t="s">
        <v>99</v>
      </c>
      <c r="C7" s="0" t="s">
        <v>2339</v>
      </c>
      <c r="D7" s="0" t="s">
        <v>2350</v>
      </c>
      <c r="E7" s="0" t="s">
        <v>2351</v>
      </c>
      <c r="F7" s="0" t="s">
        <v>2343</v>
      </c>
      <c r="G7" s="0" t="s">
        <v>91</v>
      </c>
    </row>
    <row customHeight="1" ht="11.25">
      <c r="A8" s="374" t="s">
        <v>16</v>
      </c>
      <c r="B8" s="0" t="s">
        <v>99</v>
      </c>
      <c r="C8" s="0" t="s">
        <v>2339</v>
      </c>
      <c r="D8" s="0" t="s">
        <v>2352</v>
      </c>
      <c r="E8" s="0" t="s">
        <v>2353</v>
      </c>
      <c r="F8" s="0" t="s">
        <v>2343</v>
      </c>
      <c r="G8" s="0" t="s">
        <v>92</v>
      </c>
    </row>
    <row customHeight="1" ht="11.25">
      <c r="A9" s="374" t="s">
        <v>16</v>
      </c>
      <c r="B9" s="0" t="s">
        <v>99</v>
      </c>
      <c r="C9" s="0" t="s">
        <v>2339</v>
      </c>
      <c r="D9" s="0" t="s">
        <v>2354</v>
      </c>
      <c r="E9" s="0" t="s">
        <v>2355</v>
      </c>
      <c r="F9" s="0" t="s">
        <v>2343</v>
      </c>
      <c r="G9" s="0" t="s">
        <v>112</v>
      </c>
    </row>
    <row customHeight="1" ht="11.25">
      <c r="A10" s="374" t="s">
        <v>16</v>
      </c>
      <c r="B10" s="0" t="s">
        <v>99</v>
      </c>
      <c r="C10" s="0" t="s">
        <v>2339</v>
      </c>
      <c r="D10" s="0" t="s">
        <v>2356</v>
      </c>
      <c r="E10" s="0" t="s">
        <v>2357</v>
      </c>
      <c r="F10" s="0" t="s">
        <v>2358</v>
      </c>
      <c r="G10" s="0" t="s">
        <v>148</v>
      </c>
    </row>
    <row customHeight="1" ht="11.25">
      <c r="A11" s="374" t="s">
        <v>16</v>
      </c>
      <c r="B11" s="0" t="s">
        <v>99</v>
      </c>
      <c r="C11" s="0" t="s">
        <v>2339</v>
      </c>
      <c r="D11" s="0" t="s">
        <v>2359</v>
      </c>
      <c r="E11" s="0" t="s">
        <v>2360</v>
      </c>
      <c r="F11" s="0" t="s">
        <v>2343</v>
      </c>
      <c r="G11" s="0" t="s">
        <v>149</v>
      </c>
    </row>
    <row customHeight="1" ht="11.25">
      <c r="A12" s="374" t="s">
        <v>16</v>
      </c>
      <c r="B12" s="0" t="s">
        <v>99</v>
      </c>
      <c r="C12" s="0" t="s">
        <v>2339</v>
      </c>
      <c r="D12" s="0" t="s">
        <v>2361</v>
      </c>
      <c r="E12" s="0" t="s">
        <v>2362</v>
      </c>
      <c r="F12" s="0" t="s">
        <v>2343</v>
      </c>
      <c r="G12" s="0" t="s">
        <v>150</v>
      </c>
    </row>
    <row customHeight="1" ht="11.25">
      <c r="A13" s="374" t="s">
        <v>16</v>
      </c>
      <c r="B13" s="0" t="s">
        <v>99</v>
      </c>
      <c r="C13" s="0" t="s">
        <v>2339</v>
      </c>
      <c r="D13" s="0" t="s">
        <v>2363</v>
      </c>
      <c r="E13" s="0" t="s">
        <v>2364</v>
      </c>
      <c r="F13" s="0" t="s">
        <v>2343</v>
      </c>
      <c r="G13" s="0" t="s">
        <v>151</v>
      </c>
    </row>
    <row customHeight="1" ht="11.25">
      <c r="A14" s="374" t="s">
        <v>16</v>
      </c>
      <c r="B14" s="0" t="s">
        <v>99</v>
      </c>
      <c r="C14" s="0" t="s">
        <v>2339</v>
      </c>
      <c r="D14" s="0" t="s">
        <v>2365</v>
      </c>
      <c r="E14" s="0" t="s">
        <v>2366</v>
      </c>
      <c r="F14" s="0" t="s">
        <v>2343</v>
      </c>
      <c r="G14" s="0" t="s">
        <v>152</v>
      </c>
    </row>
    <row customHeight="1" ht="11.25">
      <c r="A15" s="374" t="s">
        <v>16</v>
      </c>
      <c r="B15" s="0" t="s">
        <v>99</v>
      </c>
      <c r="C15" s="0" t="s">
        <v>2339</v>
      </c>
      <c r="D15" s="0" t="s">
        <v>2367</v>
      </c>
      <c r="E15" s="0" t="s">
        <v>2368</v>
      </c>
      <c r="F15" s="0" t="s">
        <v>2343</v>
      </c>
      <c r="G15" s="0" t="s">
        <v>153</v>
      </c>
    </row>
    <row customHeight="1" ht="11.25">
      <c r="A16" s="374" t="s">
        <v>16</v>
      </c>
      <c r="B16" s="0" t="s">
        <v>99</v>
      </c>
      <c r="C16" s="0" t="s">
        <v>2339</v>
      </c>
      <c r="D16" s="0" t="s">
        <v>100</v>
      </c>
      <c r="E16" s="0" t="s">
        <v>101</v>
      </c>
      <c r="F16" s="0" t="s">
        <v>2369</v>
      </c>
      <c r="G16" s="0" t="s">
        <v>98</v>
      </c>
    </row>
    <row customHeight="1" ht="11.25">
      <c r="A17" s="374" t="s">
        <v>16</v>
      </c>
      <c r="B17" s="0" t="s">
        <v>99</v>
      </c>
      <c r="C17" s="0" t="s">
        <v>2339</v>
      </c>
      <c r="D17" s="0" t="s">
        <v>2370</v>
      </c>
      <c r="E17" s="0" t="s">
        <v>2371</v>
      </c>
      <c r="F17" s="0" t="s">
        <v>2343</v>
      </c>
      <c r="G17" s="0" t="s">
        <v>1476</v>
      </c>
    </row>
    <row customHeight="1" ht="11.25">
      <c r="A18" s="374" t="s">
        <v>16</v>
      </c>
      <c r="B18" s="0" t="s">
        <v>99</v>
      </c>
      <c r="C18" s="0" t="s">
        <v>2339</v>
      </c>
      <c r="D18" s="0" t="s">
        <v>2372</v>
      </c>
      <c r="E18" s="0" t="s">
        <v>2373</v>
      </c>
      <c r="F18" s="0" t="s">
        <v>2343</v>
      </c>
      <c r="G18" s="0" t="s">
        <v>1488</v>
      </c>
    </row>
    <row customHeight="1" ht="11.25">
      <c r="A19" s="374" t="s">
        <v>16</v>
      </c>
      <c r="B19" s="0" t="s">
        <v>99</v>
      </c>
      <c r="C19" s="0" t="s">
        <v>2339</v>
      </c>
      <c r="D19" s="0" t="s">
        <v>2374</v>
      </c>
      <c r="E19" s="0" t="s">
        <v>2375</v>
      </c>
      <c r="F19" s="0" t="s">
        <v>2343</v>
      </c>
      <c r="G19" s="0" t="s">
        <v>1502</v>
      </c>
    </row>
    <row customHeight="1" ht="11.25">
      <c r="A20" s="374" t="s">
        <v>16</v>
      </c>
      <c r="B20" s="0" t="s">
        <v>99</v>
      </c>
      <c r="C20" s="0" t="s">
        <v>2339</v>
      </c>
      <c r="D20" s="0" t="s">
        <v>2376</v>
      </c>
      <c r="E20" s="0" t="s">
        <v>2377</v>
      </c>
      <c r="F20" s="0" t="s">
        <v>2343</v>
      </c>
      <c r="G20" s="0" t="s">
        <v>1514</v>
      </c>
    </row>
    <row customHeight="1" ht="11.25">
      <c r="A21" s="374" t="s">
        <v>16</v>
      </c>
      <c r="B21" s="0" t="s">
        <v>99</v>
      </c>
      <c r="C21" s="0" t="s">
        <v>2339</v>
      </c>
      <c r="D21" s="0" t="s">
        <v>2378</v>
      </c>
      <c r="E21" s="0" t="s">
        <v>2379</v>
      </c>
      <c r="F21" s="0" t="s">
        <v>2343</v>
      </c>
      <c r="G21" s="0" t="s">
        <v>1523</v>
      </c>
    </row>
    <row customHeight="1" ht="11.25">
      <c r="A22" s="374" t="s">
        <v>16</v>
      </c>
      <c r="B22" s="0" t="s">
        <v>99</v>
      </c>
      <c r="C22" s="0" t="s">
        <v>2339</v>
      </c>
      <c r="D22" s="0" t="s">
        <v>2380</v>
      </c>
      <c r="E22" s="0" t="s">
        <v>2381</v>
      </c>
      <c r="F22" s="0" t="s">
        <v>2343</v>
      </c>
      <c r="G22" s="0" t="s">
        <v>1539</v>
      </c>
    </row>
    <row customHeight="1" ht="11.25">
      <c r="A23" s="374" t="s">
        <v>16</v>
      </c>
      <c r="B23" s="0" t="s">
        <v>2382</v>
      </c>
      <c r="C23" s="0" t="s">
        <v>2383</v>
      </c>
      <c r="D23" s="0" t="s">
        <v>2382</v>
      </c>
      <c r="E23" s="0" t="s">
        <v>2383</v>
      </c>
      <c r="F23" s="0" t="s">
        <v>2384</v>
      </c>
      <c r="G23" s="0" t="s">
        <v>1546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9C4E5-FF1F-39FF-2B3A-0.7796E978}"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2385</v>
      </c>
      <c r="B1" s="836" t="s">
        <v>2386</v>
      </c>
      <c r="C1" s="1160" t="s">
        <v>2387</v>
      </c>
      <c r="D1" s="836" t="s">
        <v>2388</v>
      </c>
      <c r="E1" s="836" t="s">
        <v>2389</v>
      </c>
      <c r="F1" s="1160" t="s">
        <v>2390</v>
      </c>
      <c r="G1" s="1160" t="s">
        <v>2391</v>
      </c>
      <c r="H1" s="1160" t="s">
        <v>2392</v>
      </c>
      <c r="I1" s="1160" t="s">
        <v>2393</v>
      </c>
    </row>
    <row customHeight="1" ht="11.25">
      <c r="A2" s="1692" t="s">
        <v>109</v>
      </c>
      <c r="B2" s="1692" t="s">
        <v>2394</v>
      </c>
      <c r="C2" s="1692" t="s">
        <v>28</v>
      </c>
      <c r="D2" s="1692" t="s">
        <v>2395</v>
      </c>
      <c r="E2" s="1692" t="s">
        <v>2396</v>
      </c>
      <c r="F2" s="1692" t="s">
        <v>28</v>
      </c>
      <c r="G2" s="1692" t="s">
        <v>28</v>
      </c>
      <c r="H2" s="1692" t="s">
        <v>28</v>
      </c>
      <c r="I2" s="1692" t="s">
        <v>28</v>
      </c>
    </row>
    <row customHeight="1" ht="11.25">
      <c r="A3" s="1692" t="s">
        <v>110</v>
      </c>
      <c r="B3" s="1692" t="s">
        <v>2397</v>
      </c>
      <c r="C3" s="1692" t="s">
        <v>28</v>
      </c>
      <c r="D3" s="1692" t="s">
        <v>2398</v>
      </c>
      <c r="E3" s="1692" t="s">
        <v>2396</v>
      </c>
      <c r="F3" s="1692" t="s">
        <v>28</v>
      </c>
      <c r="G3" s="1692" t="s">
        <v>28</v>
      </c>
      <c r="H3" s="1692" t="s">
        <v>28</v>
      </c>
      <c r="I3" s="1692" t="s">
        <v>28</v>
      </c>
    </row>
    <row customHeight="1" ht="11.25">
      <c r="A4" s="1692" t="s">
        <v>89</v>
      </c>
      <c r="B4" s="1692" t="s">
        <v>2399</v>
      </c>
      <c r="C4" s="1692" t="s">
        <v>28</v>
      </c>
      <c r="D4" s="1692" t="s">
        <v>2400</v>
      </c>
      <c r="E4" s="1692" t="s">
        <v>2396</v>
      </c>
      <c r="F4" s="1692" t="s">
        <v>28</v>
      </c>
      <c r="G4" s="1692" t="s">
        <v>28</v>
      </c>
      <c r="H4" s="1692" t="s">
        <v>28</v>
      </c>
      <c r="I4" s="1692" t="s">
        <v>28</v>
      </c>
    </row>
    <row customHeight="1" ht="11.25">
      <c r="A5" s="1692" t="s">
        <v>90</v>
      </c>
      <c r="B5" s="1692" t="s">
        <v>2401</v>
      </c>
      <c r="C5" s="1692" t="s">
        <v>28</v>
      </c>
      <c r="D5" s="1692" t="s">
        <v>2402</v>
      </c>
      <c r="E5" s="1692" t="s">
        <v>2403</v>
      </c>
      <c r="F5" s="1692" t="s">
        <v>28</v>
      </c>
      <c r="G5" s="1692" t="s">
        <v>28</v>
      </c>
      <c r="H5" s="1692" t="s">
        <v>28</v>
      </c>
      <c r="I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314A1-FEB8-2241-6B4F-0.20B49B4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CA3C7-5401-72E8-502A-0.A445EB7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29DDA-BE4B-392A-83C2-0.3FC601E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2404</v>
      </c>
    </row>
    <row customHeight="1" ht="11.25">
      <c r="A2" s="184" t="s">
        <v>97</v>
      </c>
      <c r="B2" s="184" t="s">
        <v>2405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BAD0B-F659-C8DB-399A-0.B2DDD7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2406</v>
      </c>
      <c r="B1" s="836" t="s">
        <v>2407</v>
      </c>
    </row>
    <row customHeight="1" ht="11.25">
      <c r="A2" s="836">
        <v>4213775</v>
      </c>
      <c r="B2" s="836" t="s">
        <v>1230</v>
      </c>
    </row>
    <row customHeight="1" ht="11.25">
      <c r="A3" s="836">
        <v>4213784</v>
      </c>
      <c r="B3" s="836" t="s">
        <v>1265</v>
      </c>
    </row>
    <row customHeight="1" ht="11.25">
      <c r="A4" s="836">
        <v>4213781</v>
      </c>
      <c r="B4" s="836" t="s">
        <v>1258</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1396</v>
      </c>
    </row>
    <row customHeight="1" ht="11.25">
      <c r="A10" s="836">
        <v>4213783</v>
      </c>
      <c r="B10" s="836" t="s">
        <v>1411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CC0C-38FC-E9A6-BF12-0.6525F31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2406</v>
      </c>
      <c r="B1" s="836" t="s">
        <v>2408</v>
      </c>
    </row>
    <row customHeight="1" ht="11.25">
      <c r="A2" s="836" t="s">
        <v>2409</v>
      </c>
      <c r="B2" s="836" t="s">
        <v>1509</v>
      </c>
    </row>
    <row customHeight="1" ht="11.25">
      <c r="A3" s="836" t="s">
        <v>2410</v>
      </c>
      <c r="B3" s="836" t="s">
        <v>1519</v>
      </c>
    </row>
    <row customHeight="1" ht="11.25">
      <c r="A4" s="836" t="s">
        <v>2411</v>
      </c>
      <c r="B4" s="836" t="s">
        <v>1528</v>
      </c>
    </row>
    <row customHeight="1" ht="11.25">
      <c r="A5" s="836" t="s">
        <v>2412</v>
      </c>
      <c r="B5" s="836" t="s">
        <v>1537</v>
      </c>
    </row>
    <row customHeight="1" ht="11.25">
      <c r="A6" s="836" t="s">
        <v>2413</v>
      </c>
      <c r="B6" s="836" t="s">
        <v>1543</v>
      </c>
    </row>
    <row customHeight="1" ht="11.25">
      <c r="A7" s="836" t="s">
        <v>2414</v>
      </c>
      <c r="B7" s="836" t="s">
        <v>1551</v>
      </c>
    </row>
    <row customHeight="1" ht="11.25">
      <c r="A8" s="836" t="s">
        <v>2415</v>
      </c>
      <c r="B8" s="836"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480A-B127-5479-5A17-0.5C6F79E5}"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2332</v>
      </c>
      <c r="B1" s="374" t="s">
        <v>2333</v>
      </c>
      <c r="C1" s="374" t="s">
        <v>2334</v>
      </c>
      <c r="D1" s="374" t="s">
        <v>2335</v>
      </c>
      <c r="E1" s="0" t="s">
        <v>2336</v>
      </c>
      <c r="F1" s="0" t="s">
        <v>2337</v>
      </c>
      <c r="G1" s="0" t="s">
        <v>2338</v>
      </c>
    </row>
    <row customHeight="1" ht="11.25">
      <c r="A2" s="0" t="s">
        <v>16</v>
      </c>
      <c r="B2" s="0" t="s">
        <v>99</v>
      </c>
      <c r="C2" s="0" t="s">
        <v>2339</v>
      </c>
      <c r="D2" s="0" t="s">
        <v>99</v>
      </c>
      <c r="E2" s="0" t="s">
        <v>2339</v>
      </c>
      <c r="F2" s="0" t="s">
        <v>2340</v>
      </c>
      <c r="G2" s="0" t="s">
        <v>109</v>
      </c>
    </row>
    <row customHeight="1" ht="11.25">
      <c r="A3" s="0" t="s">
        <v>16</v>
      </c>
      <c r="B3" s="0" t="s">
        <v>99</v>
      </c>
      <c r="C3" s="0" t="s">
        <v>2339</v>
      </c>
      <c r="D3" s="0" t="s">
        <v>2341</v>
      </c>
      <c r="E3" s="0" t="s">
        <v>2342</v>
      </c>
      <c r="F3" s="0" t="s">
        <v>2343</v>
      </c>
      <c r="G3" s="0" t="s">
        <v>110</v>
      </c>
    </row>
    <row customHeight="1" ht="11.25">
      <c r="A4" s="0" t="s">
        <v>16</v>
      </c>
      <c r="B4" s="0" t="s">
        <v>99</v>
      </c>
      <c r="C4" s="0" t="s">
        <v>2339</v>
      </c>
      <c r="D4" s="0" t="s">
        <v>2344</v>
      </c>
      <c r="E4" s="0" t="s">
        <v>2345</v>
      </c>
      <c r="F4" s="0" t="s">
        <v>2343</v>
      </c>
      <c r="G4" s="0" t="s">
        <v>89</v>
      </c>
    </row>
    <row customHeight="1" ht="11.25">
      <c r="A5" s="0" t="s">
        <v>16</v>
      </c>
      <c r="B5" s="0" t="s">
        <v>99</v>
      </c>
      <c r="C5" s="0" t="s">
        <v>2339</v>
      </c>
      <c r="D5" s="0" t="s">
        <v>2346</v>
      </c>
      <c r="E5" s="0" t="s">
        <v>2347</v>
      </c>
      <c r="F5" s="0" t="s">
        <v>2343</v>
      </c>
      <c r="G5" s="0" t="s">
        <v>90</v>
      </c>
    </row>
    <row customHeight="1" ht="11.25">
      <c r="A6" s="0" t="s">
        <v>16</v>
      </c>
      <c r="B6" s="0" t="s">
        <v>99</v>
      </c>
      <c r="C6" s="0" t="s">
        <v>2339</v>
      </c>
      <c r="D6" s="0" t="s">
        <v>2348</v>
      </c>
      <c r="E6" s="0" t="s">
        <v>2349</v>
      </c>
      <c r="F6" s="0" t="s">
        <v>2343</v>
      </c>
      <c r="G6" s="0" t="s">
        <v>111</v>
      </c>
    </row>
    <row customHeight="1" ht="11.25">
      <c r="A7" s="0" t="s">
        <v>16</v>
      </c>
      <c r="B7" s="0" t="s">
        <v>99</v>
      </c>
      <c r="C7" s="0" t="s">
        <v>2339</v>
      </c>
      <c r="D7" s="0" t="s">
        <v>2350</v>
      </c>
      <c r="E7" s="0" t="s">
        <v>2351</v>
      </c>
      <c r="F7" s="0" t="s">
        <v>2343</v>
      </c>
      <c r="G7" s="0" t="s">
        <v>91</v>
      </c>
    </row>
    <row customHeight="1" ht="11.25">
      <c r="A8" s="0" t="s">
        <v>16</v>
      </c>
      <c r="B8" s="0" t="s">
        <v>99</v>
      </c>
      <c r="C8" s="0" t="s">
        <v>2339</v>
      </c>
      <c r="D8" s="0" t="s">
        <v>2352</v>
      </c>
      <c r="E8" s="0" t="s">
        <v>2353</v>
      </c>
      <c r="F8" s="0" t="s">
        <v>2343</v>
      </c>
      <c r="G8" s="0" t="s">
        <v>92</v>
      </c>
    </row>
    <row customHeight="1" ht="11.25">
      <c r="A9" s="0" t="s">
        <v>16</v>
      </c>
      <c r="B9" s="0" t="s">
        <v>99</v>
      </c>
      <c r="C9" s="0" t="s">
        <v>2339</v>
      </c>
      <c r="D9" s="0" t="s">
        <v>2354</v>
      </c>
      <c r="E9" s="0" t="s">
        <v>2355</v>
      </c>
      <c r="F9" s="0" t="s">
        <v>2343</v>
      </c>
      <c r="G9" s="0" t="s">
        <v>112</v>
      </c>
    </row>
    <row customHeight="1" ht="11.25">
      <c r="A10" s="0" t="s">
        <v>16</v>
      </c>
      <c r="B10" s="0" t="s">
        <v>99</v>
      </c>
      <c r="C10" s="0" t="s">
        <v>2339</v>
      </c>
      <c r="D10" s="0" t="s">
        <v>2356</v>
      </c>
      <c r="E10" s="0" t="s">
        <v>2357</v>
      </c>
      <c r="F10" s="0" t="s">
        <v>2358</v>
      </c>
      <c r="G10" s="0" t="s">
        <v>148</v>
      </c>
    </row>
    <row customHeight="1" ht="11.25">
      <c r="A11" s="0" t="s">
        <v>16</v>
      </c>
      <c r="B11" s="0" t="s">
        <v>99</v>
      </c>
      <c r="C11" s="0" t="s">
        <v>2339</v>
      </c>
      <c r="D11" s="0" t="s">
        <v>2359</v>
      </c>
      <c r="E11" s="0" t="s">
        <v>2360</v>
      </c>
      <c r="F11" s="0" t="s">
        <v>2343</v>
      </c>
      <c r="G11" s="0" t="s">
        <v>149</v>
      </c>
    </row>
    <row customHeight="1" ht="11.25">
      <c r="A12" s="0" t="s">
        <v>16</v>
      </c>
      <c r="B12" s="0" t="s">
        <v>99</v>
      </c>
      <c r="C12" s="0" t="s">
        <v>2339</v>
      </c>
      <c r="D12" s="0" t="s">
        <v>2361</v>
      </c>
      <c r="E12" s="0" t="s">
        <v>2362</v>
      </c>
      <c r="F12" s="0" t="s">
        <v>2343</v>
      </c>
      <c r="G12" s="0" t="s">
        <v>150</v>
      </c>
    </row>
    <row customHeight="1" ht="11.25">
      <c r="A13" s="0" t="s">
        <v>16</v>
      </c>
      <c r="B13" s="0" t="s">
        <v>99</v>
      </c>
      <c r="C13" s="0" t="s">
        <v>2339</v>
      </c>
      <c r="D13" s="0" t="s">
        <v>2363</v>
      </c>
      <c r="E13" s="0" t="s">
        <v>2364</v>
      </c>
      <c r="F13" s="0" t="s">
        <v>2343</v>
      </c>
      <c r="G13" s="0" t="s">
        <v>151</v>
      </c>
    </row>
    <row customHeight="1" ht="11.25">
      <c r="A14" s="0" t="s">
        <v>16</v>
      </c>
      <c r="B14" s="0" t="s">
        <v>99</v>
      </c>
      <c r="C14" s="0" t="s">
        <v>2339</v>
      </c>
      <c r="D14" s="0" t="s">
        <v>2365</v>
      </c>
      <c r="E14" s="0" t="s">
        <v>2366</v>
      </c>
      <c r="F14" s="0" t="s">
        <v>2343</v>
      </c>
      <c r="G14" s="0" t="s">
        <v>152</v>
      </c>
    </row>
    <row customHeight="1" ht="11.25">
      <c r="A15" s="0" t="s">
        <v>16</v>
      </c>
      <c r="B15" s="0" t="s">
        <v>99</v>
      </c>
      <c r="C15" s="0" t="s">
        <v>2339</v>
      </c>
      <c r="D15" s="0" t="s">
        <v>2367</v>
      </c>
      <c r="E15" s="0" t="s">
        <v>2368</v>
      </c>
      <c r="F15" s="0" t="s">
        <v>2343</v>
      </c>
      <c r="G15" s="0" t="s">
        <v>153</v>
      </c>
    </row>
    <row customHeight="1" ht="11.25">
      <c r="A16" s="0" t="s">
        <v>16</v>
      </c>
      <c r="B16" s="0" t="s">
        <v>99</v>
      </c>
      <c r="C16" s="0" t="s">
        <v>2339</v>
      </c>
      <c r="D16" s="0" t="s">
        <v>100</v>
      </c>
      <c r="E16" s="0" t="s">
        <v>101</v>
      </c>
      <c r="F16" s="0" t="s">
        <v>2369</v>
      </c>
      <c r="G16" s="0" t="s">
        <v>98</v>
      </c>
    </row>
    <row customHeight="1" ht="11.25">
      <c r="A17" s="0" t="s">
        <v>16</v>
      </c>
      <c r="B17" s="0" t="s">
        <v>99</v>
      </c>
      <c r="C17" s="0" t="s">
        <v>2339</v>
      </c>
      <c r="D17" s="0" t="s">
        <v>2370</v>
      </c>
      <c r="E17" s="0" t="s">
        <v>2371</v>
      </c>
      <c r="F17" s="0" t="s">
        <v>2343</v>
      </c>
      <c r="G17" s="0" t="s">
        <v>1476</v>
      </c>
    </row>
    <row customHeight="1" ht="11.25">
      <c r="A18" s="0" t="s">
        <v>16</v>
      </c>
      <c r="B18" s="0" t="s">
        <v>99</v>
      </c>
      <c r="C18" s="0" t="s">
        <v>2339</v>
      </c>
      <c r="D18" s="0" t="s">
        <v>2372</v>
      </c>
      <c r="E18" s="0" t="s">
        <v>2373</v>
      </c>
      <c r="F18" s="0" t="s">
        <v>2343</v>
      </c>
      <c r="G18" s="0" t="s">
        <v>1488</v>
      </c>
    </row>
    <row customHeight="1" ht="11.25">
      <c r="A19" s="0" t="s">
        <v>16</v>
      </c>
      <c r="B19" s="0" t="s">
        <v>99</v>
      </c>
      <c r="C19" s="0" t="s">
        <v>2339</v>
      </c>
      <c r="D19" s="0" t="s">
        <v>2374</v>
      </c>
      <c r="E19" s="0" t="s">
        <v>2375</v>
      </c>
      <c r="F19" s="0" t="s">
        <v>2343</v>
      </c>
      <c r="G19" s="0" t="s">
        <v>1502</v>
      </c>
    </row>
    <row customHeight="1" ht="11.25">
      <c r="A20" s="0" t="s">
        <v>16</v>
      </c>
      <c r="B20" s="0" t="s">
        <v>99</v>
      </c>
      <c r="C20" s="0" t="s">
        <v>2339</v>
      </c>
      <c r="D20" s="0" t="s">
        <v>2376</v>
      </c>
      <c r="E20" s="0" t="s">
        <v>2377</v>
      </c>
      <c r="F20" s="0" t="s">
        <v>2343</v>
      </c>
      <c r="G20" s="0" t="s">
        <v>1514</v>
      </c>
    </row>
    <row customHeight="1" ht="11.25">
      <c r="A21" s="0" t="s">
        <v>16</v>
      </c>
      <c r="B21" s="0" t="s">
        <v>99</v>
      </c>
      <c r="C21" s="0" t="s">
        <v>2339</v>
      </c>
      <c r="D21" s="0" t="s">
        <v>2378</v>
      </c>
      <c r="E21" s="0" t="s">
        <v>2379</v>
      </c>
      <c r="F21" s="0" t="s">
        <v>2343</v>
      </c>
      <c r="G21" s="0" t="s">
        <v>1523</v>
      </c>
    </row>
    <row customHeight="1" ht="11.25">
      <c r="A22" s="0" t="s">
        <v>16</v>
      </c>
      <c r="B22" s="0" t="s">
        <v>99</v>
      </c>
      <c r="C22" s="0" t="s">
        <v>2339</v>
      </c>
      <c r="D22" s="0" t="s">
        <v>2380</v>
      </c>
      <c r="E22" s="0" t="s">
        <v>2381</v>
      </c>
      <c r="F22" s="0" t="s">
        <v>2343</v>
      </c>
      <c r="G22" s="0" t="s">
        <v>1539</v>
      </c>
    </row>
    <row customHeight="1" ht="11.25">
      <c r="A23" s="0" t="s">
        <v>16</v>
      </c>
      <c r="B23" s="0" t="s">
        <v>2382</v>
      </c>
      <c r="C23" s="0" t="s">
        <v>2383</v>
      </c>
      <c r="D23" s="0" t="s">
        <v>2382</v>
      </c>
      <c r="E23" s="0" t="s">
        <v>2383</v>
      </c>
      <c r="F23" s="0" t="s">
        <v>2384</v>
      </c>
      <c r="G23" s="0" t="s">
        <v>1546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D3879-D139-A172-09FF-0.83CC67E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2416</v>
      </c>
      <c r="B1" s="836" t="s">
        <v>2417</v>
      </c>
      <c r="C1" s="836" t="s">
        <v>1176</v>
      </c>
    </row>
    <row customHeight="1" ht="11.25">
      <c r="A2" s="836">
        <v>4189678</v>
      </c>
      <c r="B2" s="836" t="s">
        <v>2418</v>
      </c>
      <c r="C2" s="836" t="s">
        <v>2419</v>
      </c>
    </row>
    <row customHeight="1" ht="11.25">
      <c r="A3" s="836">
        <v>4190415</v>
      </c>
      <c r="B3" s="836" t="s">
        <v>2420</v>
      </c>
      <c r="C3" s="836" t="s">
        <v>2419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C85C4-A535-478C-AFB2-0.274F2DE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2421</v>
      </c>
      <c r="B1" s="164" t="s">
        <v>2422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99CEC-441E-BF9E-8558-0.210E4D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2423</v>
      </c>
      <c r="B1" s="0" t="b">
        <v>1</v>
      </c>
    </row>
    <row customHeight="1" ht="11.25">
      <c r="A2" s="0" t="s">
        <v>2424</v>
      </c>
      <c r="B2" s="0" t="b">
        <v>0</v>
      </c>
    </row>
    <row customHeight="1" ht="11.25">
      <c r="A3" s="0" t="s">
        <v>2425</v>
      </c>
      <c r="B3" s="0" t="b">
        <v>0</v>
      </c>
    </row>
    <row customHeight="1" ht="11.25">
      <c r="A4" s="0" t="s">
        <v>2426</v>
      </c>
      <c r="B4" s="0" t="b">
        <v>1</v>
      </c>
    </row>
    <row customHeight="1" ht="11.25">
      <c r="A5" s="0" t="s">
        <v>2427</v>
      </c>
      <c r="B5" s="0" t="b">
        <v>0</v>
      </c>
    </row>
    <row customHeight="1" ht="11.25">
      <c r="A6" s="0" t="s">
        <v>2428</v>
      </c>
      <c r="B6" s="0" t="b">
        <v>0</v>
      </c>
    </row>
    <row customHeight="1" ht="11.25">
      <c r="A7" s="0" t="s">
        <v>2429</v>
      </c>
      <c r="B7" s="0" t="b">
        <v>0</v>
      </c>
    </row>
    <row customHeight="1" ht="11.25">
      <c r="A8" s="0" t="s">
        <v>2430</v>
      </c>
      <c r="B8" s="0" t="b">
        <v>0</v>
      </c>
    </row>
    <row customHeight="1" ht="11.25">
      <c r="A9" s="0" t="s">
        <v>2431</v>
      </c>
      <c r="B9" s="0" t="b">
        <v>0</v>
      </c>
    </row>
    <row customHeight="1" ht="11.25">
      <c r="A10" s="0" t="s">
        <v>2432</v>
      </c>
      <c r="B10" s="0" t="b">
        <v>0</v>
      </c>
    </row>
    <row customHeight="1" ht="11.25">
      <c r="A11" s="0" t="s">
        <v>2433</v>
      </c>
      <c r="B11" s="0" t="b">
        <v>0</v>
      </c>
    </row>
    <row customHeight="1" ht="11.25">
      <c r="A12" s="0" t="s">
        <v>2434</v>
      </c>
      <c r="B12" s="0" t="b">
        <v>0</v>
      </c>
    </row>
    <row customHeight="1" ht="11.25">
      <c r="A13" s="0" t="s">
        <v>2435</v>
      </c>
      <c r="B13" s="0" t="b">
        <v>0</v>
      </c>
    </row>
    <row customHeight="1" ht="11.25">
      <c r="A14" s="0" t="s">
        <v>2436</v>
      </c>
      <c r="B14" s="0" t="b">
        <v>1</v>
      </c>
    </row>
    <row customHeight="1" ht="11.25">
      <c r="A15" s="0" t="s">
        <v>2437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255BA-318F-83B7-713F-0.05FFB2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CB162-BFDF-7B39-166B-0.F18104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2438</v>
      </c>
      <c r="B1" s="68" t="s">
        <v>2439</v>
      </c>
    </row>
    <row customHeight="1" ht="11.25">
      <c r="A2" s="65" t="s">
        <v>2440</v>
      </c>
      <c r="B2" s="65" t="s">
        <v>2441</v>
      </c>
    </row>
    <row customHeight="1" ht="11.25">
      <c r="A3" s="65" t="s">
        <v>2442</v>
      </c>
      <c r="B3" s="65" t="s">
        <v>2443</v>
      </c>
    </row>
    <row customHeight="1" ht="11.25">
      <c r="A4" s="65" t="s">
        <v>2444</v>
      </c>
      <c r="B4" s="65" t="s">
        <v>2445</v>
      </c>
    </row>
    <row customHeight="1" ht="11.25">
      <c r="A5" s="65" t="s">
        <v>2446</v>
      </c>
      <c r="B5" s="65" t="s">
        <v>2447</v>
      </c>
    </row>
    <row customHeight="1" ht="11.25">
      <c r="A6" s="65" t="s">
        <v>2448</v>
      </c>
      <c r="B6" s="65" t="s">
        <v>2449</v>
      </c>
    </row>
    <row customHeight="1" ht="11.25">
      <c r="A7" s="65" t="s">
        <v>2450</v>
      </c>
      <c r="B7" s="65" t="s">
        <v>2451</v>
      </c>
    </row>
    <row customHeight="1" ht="11.25">
      <c r="A8" s="65" t="s">
        <v>2452</v>
      </c>
      <c r="B8" s="65" t="s">
        <v>2453</v>
      </c>
    </row>
    <row customHeight="1" ht="11.25">
      <c r="A9" s="65" t="s">
        <v>2454</v>
      </c>
      <c r="B9" s="65" t="s">
        <v>2455</v>
      </c>
    </row>
    <row customHeight="1" ht="11.25">
      <c r="A10" s="65" t="s">
        <v>2456</v>
      </c>
      <c r="B10" s="65" t="s">
        <v>2457</v>
      </c>
    </row>
    <row customHeight="1" ht="11.25">
      <c r="A11" s="65" t="s">
        <v>2458</v>
      </c>
      <c r="B11" s="65" t="s">
        <v>2459</v>
      </c>
    </row>
    <row customHeight="1" ht="11.25">
      <c r="A12" s="65" t="s">
        <v>2460</v>
      </c>
      <c r="B12" s="65" t="s">
        <v>2461</v>
      </c>
    </row>
    <row customHeight="1" ht="11.25">
      <c r="A13" s="65" t="s">
        <v>2462</v>
      </c>
      <c r="B13" s="65" t="s">
        <v>2463</v>
      </c>
    </row>
    <row customHeight="1" ht="11.25">
      <c r="A14" s="65" t="s">
        <v>2464</v>
      </c>
      <c r="B14" s="65" t="s">
        <v>2465</v>
      </c>
    </row>
    <row customHeight="1" ht="11.25">
      <c r="A15" s="65" t="s">
        <v>2466</v>
      </c>
      <c r="B15" s="65" t="s">
        <v>2467</v>
      </c>
    </row>
    <row customHeight="1" ht="11.25">
      <c r="A16" s="65" t="s">
        <v>2468</v>
      </c>
      <c r="B16" s="65" t="s">
        <v>2469</v>
      </c>
    </row>
    <row customHeight="1" ht="11.25">
      <c r="A17" s="65" t="s">
        <v>2470</v>
      </c>
      <c r="B17" s="65" t="s">
        <v>2471</v>
      </c>
    </row>
    <row customHeight="1" ht="11.25">
      <c r="A18" s="65" t="s">
        <v>2472</v>
      </c>
      <c r="B18" s="65" t="s">
        <v>2473</v>
      </c>
    </row>
    <row customHeight="1" ht="11.25">
      <c r="A19" s="65" t="s">
        <v>2474</v>
      </c>
      <c r="B19" s="65" t="s">
        <v>2475</v>
      </c>
    </row>
    <row customHeight="1" ht="11.25">
      <c r="A20" s="65" t="s">
        <v>2476</v>
      </c>
      <c r="B20" s="65" t="s">
        <v>2477</v>
      </c>
    </row>
    <row customHeight="1" ht="11.25">
      <c r="A21" s="65" t="s">
        <v>2478</v>
      </c>
      <c r="B21" s="65" t="s">
        <v>2479</v>
      </c>
    </row>
    <row customHeight="1" ht="11.25">
      <c r="A22" s="65" t="s">
        <v>2480</v>
      </c>
      <c r="B22" s="65" t="s">
        <v>2481</v>
      </c>
    </row>
    <row customHeight="1" ht="11.25">
      <c r="A23" s="65" t="s">
        <v>2482</v>
      </c>
      <c r="B23" s="65" t="s">
        <v>2483</v>
      </c>
    </row>
    <row customHeight="1" ht="11.25">
      <c r="A24" s="65" t="s">
        <v>2484</v>
      </c>
      <c r="B24" s="65" t="s">
        <v>2485</v>
      </c>
    </row>
    <row customHeight="1" ht="11.25">
      <c r="A25" s="65" t="s">
        <v>2486</v>
      </c>
      <c r="B25" s="65" t="s">
        <v>2487</v>
      </c>
    </row>
    <row customHeight="1" ht="11.25">
      <c r="A26" s="65" t="s">
        <v>2488</v>
      </c>
      <c r="B26" s="65" t="s">
        <v>2489</v>
      </c>
    </row>
    <row customHeight="1" ht="11.25">
      <c r="A27" s="65" t="s">
        <v>2490</v>
      </c>
      <c r="B27" s="65" t="s">
        <v>2491</v>
      </c>
    </row>
    <row customHeight="1" ht="11.25">
      <c r="A28" s="65" t="s">
        <v>2492</v>
      </c>
      <c r="B28" s="65" t="s">
        <v>2493</v>
      </c>
    </row>
    <row customHeight="1" ht="11.25">
      <c r="A29" s="65" t="s">
        <v>2494</v>
      </c>
      <c r="B29" s="65" t="s">
        <v>2495</v>
      </c>
    </row>
    <row customHeight="1" ht="11.25">
      <c r="A30" s="65" t="s">
        <v>2496</v>
      </c>
      <c r="B30" s="65" t="s">
        <v>2497</v>
      </c>
    </row>
    <row customHeight="1" ht="11.25">
      <c r="A31" s="65" t="s">
        <v>2498</v>
      </c>
      <c r="B31" s="65" t="s">
        <v>2499</v>
      </c>
    </row>
    <row customHeight="1" ht="11.25">
      <c r="A32" s="65" t="s">
        <v>2500</v>
      </c>
      <c r="B32" s="65" t="s">
        <v>2501</v>
      </c>
    </row>
    <row customHeight="1" ht="11.25">
      <c r="A33" s="65" t="s">
        <v>2502</v>
      </c>
      <c r="B33" s="65" t="s">
        <v>2503</v>
      </c>
    </row>
    <row customHeight="1" ht="11.25">
      <c r="A34" s="65" t="s">
        <v>2504</v>
      </c>
      <c r="B34" s="65" t="s">
        <v>2505</v>
      </c>
    </row>
    <row customHeight="1" ht="11.25">
      <c r="A35" s="65" t="s">
        <v>2506</v>
      </c>
      <c r="B35" s="65" t="s">
        <v>2507</v>
      </c>
    </row>
    <row customHeight="1" ht="11.25">
      <c r="A36" s="65" t="s">
        <v>2508</v>
      </c>
      <c r="B36" s="65" t="s">
        <v>2509</v>
      </c>
    </row>
    <row customHeight="1" ht="11.25">
      <c r="A37" s="65" t="s">
        <v>2510</v>
      </c>
      <c r="B37" s="65" t="s">
        <v>2511</v>
      </c>
    </row>
    <row customHeight="1" ht="11.25">
      <c r="A38" s="65" t="s">
        <v>2512</v>
      </c>
      <c r="B38" s="65" t="s">
        <v>2513</v>
      </c>
    </row>
    <row customHeight="1" ht="11.25">
      <c r="A39" s="65" t="s">
        <v>2514</v>
      </c>
      <c r="B39" s="65" t="s">
        <v>2515</v>
      </c>
    </row>
    <row customHeight="1" ht="11.25">
      <c r="A40" s="65" t="s">
        <v>2516</v>
      </c>
      <c r="B40" s="65" t="s">
        <v>2517</v>
      </c>
    </row>
    <row customHeight="1" ht="11.25">
      <c r="A41" s="65" t="s">
        <v>2518</v>
      </c>
      <c r="B41" s="65" t="s">
        <v>2519</v>
      </c>
    </row>
    <row customHeight="1" ht="11.25">
      <c r="A42" s="65" t="s">
        <v>2520</v>
      </c>
      <c r="B42" s="65" t="s">
        <v>2521</v>
      </c>
    </row>
    <row customHeight="1" ht="11.25">
      <c r="A43" s="65" t="s">
        <v>2522</v>
      </c>
      <c r="B43" s="65" t="s">
        <v>2523</v>
      </c>
    </row>
    <row customHeight="1" ht="11.25">
      <c r="A44" s="65" t="s">
        <v>2524</v>
      </c>
      <c r="B44" s="65" t="s">
        <v>2525</v>
      </c>
    </row>
    <row customHeight="1" ht="11.25">
      <c r="A45" s="65" t="s">
        <v>2526</v>
      </c>
      <c r="B45" s="65" t="s">
        <v>2527</v>
      </c>
    </row>
    <row customHeight="1" ht="11.25">
      <c r="A46" s="65" t="s">
        <v>2528</v>
      </c>
      <c r="B46" s="65" t="s">
        <v>2529</v>
      </c>
    </row>
    <row customHeight="1" ht="11.25">
      <c r="A47" s="65" t="s">
        <v>2530</v>
      </c>
      <c r="B47" s="65" t="s">
        <v>2531</v>
      </c>
    </row>
    <row customHeight="1" ht="11.25">
      <c r="A48" s="65" t="s">
        <v>2532</v>
      </c>
      <c r="B48" s="65" t="s">
        <v>2533</v>
      </c>
    </row>
    <row customHeight="1" ht="11.25">
      <c r="A49" s="65" t="s">
        <v>2534</v>
      </c>
      <c r="B49" s="65" t="s">
        <v>2535</v>
      </c>
    </row>
    <row customHeight="1" ht="11.25">
      <c r="A50" s="65" t="s">
        <v>2536</v>
      </c>
      <c r="B50" s="65" t="s">
        <v>2537</v>
      </c>
    </row>
    <row customHeight="1" ht="11.25">
      <c r="A51" s="65" t="s">
        <v>2538</v>
      </c>
      <c r="B51" s="65" t="s">
        <v>2539</v>
      </c>
    </row>
    <row customHeight="1" ht="11.25">
      <c r="A52" s="65" t="s">
        <v>2540</v>
      </c>
      <c r="B52" s="65" t="s">
        <v>2541</v>
      </c>
    </row>
    <row customHeight="1" ht="11.25">
      <c r="A53" s="65" t="s">
        <v>2542</v>
      </c>
      <c r="B53" s="65" t="s">
        <v>2543</v>
      </c>
    </row>
    <row customHeight="1" ht="11.25">
      <c r="A54" s="65" t="s">
        <v>2544</v>
      </c>
      <c r="B54" s="65" t="s">
        <v>2545</v>
      </c>
    </row>
    <row customHeight="1" ht="11.25">
      <c r="A55" s="65" t="s">
        <v>2546</v>
      </c>
      <c r="B55" s="65" t="s">
        <v>2547</v>
      </c>
    </row>
    <row customHeight="1" ht="11.25">
      <c r="A56" s="65" t="s">
        <v>2548</v>
      </c>
      <c r="B56" s="65" t="s">
        <v>2549</v>
      </c>
    </row>
    <row customHeight="1" ht="11.25">
      <c r="A57" s="65" t="s">
        <v>2550</v>
      </c>
      <c r="B57" s="65" t="s">
        <v>2551</v>
      </c>
    </row>
    <row customHeight="1" ht="11.25">
      <c r="A58" s="65" t="s">
        <v>2552</v>
      </c>
      <c r="B58" s="65" t="s">
        <v>2553</v>
      </c>
    </row>
    <row customHeight="1" ht="11.25">
      <c r="A59" s="65" t="s">
        <v>2554</v>
      </c>
      <c r="B59" s="65" t="s">
        <v>2555</v>
      </c>
    </row>
    <row customHeight="1" ht="11.25">
      <c r="A60" s="65" t="s">
        <v>2556</v>
      </c>
      <c r="B60" s="65" t="s">
        <v>2557</v>
      </c>
    </row>
    <row customHeight="1" ht="11.25">
      <c r="A61" s="65"/>
      <c r="B61" s="65" t="s">
        <v>2558</v>
      </c>
    </row>
    <row customHeight="1" ht="11.25">
      <c r="A62" s="65"/>
      <c r="B62" s="65" t="s">
        <v>2559</v>
      </c>
    </row>
    <row customHeight="1" ht="11.25">
      <c r="A63" s="65"/>
      <c r="B63" s="65" t="s">
        <v>2560</v>
      </c>
    </row>
    <row customHeight="1" ht="11.25">
      <c r="A64" s="65"/>
      <c r="B64" s="65" t="s">
        <v>2561</v>
      </c>
    </row>
    <row customHeight="1" ht="11.25">
      <c r="A65" s="65"/>
      <c r="B65" s="65" t="s">
        <v>2562</v>
      </c>
    </row>
    <row customHeight="1" ht="11.25">
      <c r="A66" s="65"/>
      <c r="B66" s="65" t="s">
        <v>2563</v>
      </c>
    </row>
    <row customHeight="1" ht="11.25">
      <c r="A67" s="65"/>
      <c r="B67" s="65" t="s">
        <v>2564</v>
      </c>
    </row>
    <row customHeight="1" ht="11.25">
      <c r="A68" s="65"/>
      <c r="B68" s="65" t="s">
        <v>2565</v>
      </c>
    </row>
    <row customHeight="1" ht="11.25">
      <c r="A69" s="65"/>
      <c r="B69" s="65" t="s">
        <v>2566</v>
      </c>
    </row>
    <row customHeight="1" ht="11.25">
      <c r="A70" s="65"/>
      <c r="B70" s="65" t="s">
        <v>2567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39205-4293-501F-2CDA-0.DF6461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2568</v>
      </c>
    </row>
    <row customHeight="1" ht="90">
      <c r="B2" s="95" t="s">
        <v>2569</v>
      </c>
    </row>
    <row customHeight="1" ht="67.5">
      <c r="B3" s="95" t="s">
        <v>2570</v>
      </c>
    </row>
    <row customHeight="1" ht="33.75">
      <c r="B4" s="95" t="s">
        <v>2571</v>
      </c>
    </row>
    <row customHeight="1" ht="11.25">
      <c r="B5" s="95" t="s">
        <v>2572</v>
      </c>
    </row>
    <row customHeight="1" ht="22.5">
      <c r="B6" s="95" t="s">
        <v>2573</v>
      </c>
    </row>
    <row customHeight="1" ht="22.5">
      <c r="B7" s="95" t="s">
        <v>2574</v>
      </c>
    </row>
    <row customHeight="1" ht="22.5">
      <c r="B8" s="95" t="s">
        <v>2575</v>
      </c>
    </row>
    <row customHeight="1" ht="22.5">
      <c r="B9" s="95" t="s">
        <v>2576</v>
      </c>
    </row>
    <row customHeight="1" ht="56.25">
      <c r="B10" s="95" t="s">
        <v>2577</v>
      </c>
    </row>
    <row customHeight="1" ht="12.75">
      <c r="B11" s="160" t="s">
        <v>2578</v>
      </c>
    </row>
    <row customHeight="1" ht="11.25">
      <c r="B12" s="94" t="s">
        <v>2579</v>
      </c>
    </row>
    <row customHeight="1" ht="22.5">
      <c r="B13" s="95" t="s">
        <v>2580</v>
      </c>
    </row>
    <row customHeight="1" ht="67.5">
      <c r="B14" s="95" t="s">
        <v>2581</v>
      </c>
    </row>
    <row customHeight="1" ht="22.5">
      <c r="B15" s="95" t="s">
        <v>2582</v>
      </c>
    </row>
    <row customHeight="1" ht="11.25">
      <c r="B16" s="94" t="s">
        <v>2583</v>
      </c>
      <c r="D16" s="101"/>
    </row>
    <row customHeight="1" ht="33.75">
      <c r="B17" s="95" t="s">
        <v>2584</v>
      </c>
    </row>
    <row customHeight="1" ht="33.75">
      <c r="B18" s="95" t="s">
        <v>2585</v>
      </c>
    </row>
    <row customHeight="1" ht="11.25">
      <c r="B19" s="95" t="s">
        <v>2586</v>
      </c>
    </row>
    <row customHeight="1" ht="33.75">
      <c r="B20" s="95" t="s">
        <v>2587</v>
      </c>
    </row>
    <row customHeight="1" ht="11.25">
      <c r="B21" s="94" t="s">
        <v>2588</v>
      </c>
    </row>
    <row customHeight="1" ht="11.25">
      <c r="B22" s="95" t="s">
        <v>2589</v>
      </c>
    </row>
    <row r="24" customHeight="1" ht="22.5">
      <c r="B24" s="162" t="s">
        <v>2590</v>
      </c>
    </row>
    <row r="26" customHeight="1" ht="11.25">
      <c r="B26" s="94" t="s">
        <v>2591</v>
      </c>
    </row>
    <row customHeight="1" ht="22.5">
      <c r="B27" s="161" t="s">
        <v>399</v>
      </c>
    </row>
    <row customHeight="1" ht="56.25">
      <c r="B28" s="161" t="s">
        <v>2592</v>
      </c>
    </row>
    <row customHeight="1" ht="11.25">
      <c r="B29" s="211" t="s">
        <v>2593</v>
      </c>
    </row>
    <row customHeight="1" ht="22.5">
      <c r="B30" s="161" t="s">
        <v>2594</v>
      </c>
    </row>
    <row r="32" customHeight="1" ht="11.25">
      <c r="A32" s="189"/>
      <c r="B32" s="190" t="s">
        <v>2595</v>
      </c>
    </row>
    <row customHeight="1" ht="14.25">
      <c r="A33" s="191">
        <v>1</v>
      </c>
      <c r="B33" s="192" t="s">
        <v>2596</v>
      </c>
    </row>
    <row customHeight="1" ht="14.25">
      <c r="A34" s="191">
        <v>2</v>
      </c>
      <c r="B34" s="192" t="s">
        <v>2597</v>
      </c>
    </row>
    <row customHeight="1" ht="11.25">
      <c r="B35" s="190" t="s">
        <v>2598</v>
      </c>
    </row>
    <row customHeight="1" ht="11.25">
      <c r="B36" s="192" t="s">
        <v>2599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2FB81-854C-12F3-5184-0.3AD3B27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105</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