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<sst xmlns="http://schemas.openxmlformats.org/spreadsheetml/2006/main" count="9481" uniqueCount="2594">
  <si>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</si>
  <si>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</si>
  <si>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</si>
  <si>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</si>
  <si>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</si>
  <si>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</si>
  <si>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</si>
  <si>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</si>
  <si>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</si>
  <si>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</si>
  <si>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</si>
  <si>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</si>
  <si>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</si>
  <si>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</si>
  <si>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</si>
  <si>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</si>
  <si>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</si>
  <si>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</si>
  <si>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</si>
  <si>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</si>
  <si>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</si>
  <si>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</si>
  <si>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</si>
  <si>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</si>
  <si>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</si>
  <si>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</si>
  <si>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</si>
  <si>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</si>
  <si>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</si>
  <si>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</si>
  <si>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</si>
  <si>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</si>
  <si>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</si>
  <si>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</si>
  <si>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</si>
  <si>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</si>
  <si>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</si>
  <si>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</si>
  <si>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</si>
  <si>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</si>
  <si>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</si>
  <si>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</si>
  <si>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</si>
  <si>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</si>
  <si>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</si>
  <si>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</si>
  <si>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</si>
  <si>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</si>
  <si>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</si>
  <si>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</si>
  <si>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</si>
  <si>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</si>
  <si>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</si>
  <si>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</si>
  <si>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</si>
  <si>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</si>
  <si>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</si>
  <si>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</si>
  <si>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</si>
  <si>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</si>
  <si>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</si>
  <si>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</si>
  <si>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</si>
  <si>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</si>
  <si>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</si>
  <si>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</si>
  <si>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</si>
  <si>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</si>
  <si>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</si>
  <si>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р-н, рп. Искателей, ул. Губкина, д. 15</t>
  </si>
  <si>
    <t>Фамилия, имя, отчество руководителя</t>
  </si>
  <si>
    <t>Бурадчук Артем Анатольевич</t>
  </si>
  <si>
    <t>Ответственный за заполнение формы</t>
  </si>
  <si>
    <t>Фамилия, имя, отчество</t>
  </si>
  <si>
    <t>Яровый Юрий Григорьевич</t>
  </si>
  <si>
    <t>Должность</t>
  </si>
  <si>
    <t>Начальник СЭиТО</t>
  </si>
  <si>
    <t>Контактный телефон</t>
  </si>
  <si>
    <t>8(81853) 4-77-57</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</si>
  <si>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</si>
  <si>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</si>
  <si>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</si>
  <si>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</si>
  <si>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</si>
  <si>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</si>
  <si>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</si>
  <si>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</si>
  <si>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</si>
  <si>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</si>
  <si>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</si>
  <si>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</si>
  <si>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</si>
  <si>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</si>
  <si>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</si>
  <si>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</si>
  <si>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</si>
  <si>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</si>
  <si>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</si>
  <si>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</si>
  <si>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</si>
  <si>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</si>
  <si>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</si>
  <si>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</si>
  <si>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</si>
  <si>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</si>
  <si>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</si>
  <si>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</si>
  <si>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</si>
  <si>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</si>
  <si>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</si>
  <si>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</si>
  <si>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</si>
  <si>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</si>
  <si>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</si>
  <si>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</si>
  <si>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</si>
  <si>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</si>
  <si>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</si>
  <si>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</si>
  <si>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</si>
  <si>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</si>
  <si>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</si>
  <si>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</si>
  <si>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</si>
  <si>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</si>
  <si>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</si>
  <si>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</si>
  <si>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</si>
  <si>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</si>
  <si>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</si>
  <si>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</si>
  <si>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</si>
  <si>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</si>
  <si>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</si>
  <si>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</si>
  <si>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</si>
  <si>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</si>
  <si>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</si>
  <si>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</si>
  <si>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</si>
  <si>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</si>
  <si>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</si>
  <si>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</si>
  <si>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</si>
  <si>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</si>
  <si>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</si>
  <si>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</si>
  <si>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</si>
  <si>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</si>
  <si>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</si>
  <si>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</si>
  <si>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</si>
  <si>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</si>
  <si>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</si>
  <si>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</si>
  <si>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</si>
  <si>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</si>
  <si>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</si>
  <si>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</si>
  <si>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</si>
  <si>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</si>
  <si>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</si>
  <si>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</si>
  <si>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</si>
  <si>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</si>
  <si>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</si>
  <si>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</si>
  <si>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</si>
  <si>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</si>
  <si>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</si>
  <si>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</si>
  <si>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</si>
  <si>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</si>
  <si>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</si>
  <si>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</si>
  <si>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</si>
  <si>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</si>
  <si>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</si>
  <si>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</si>
  <si>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</si>
  <si>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</si>
  <si>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</si>
  <si>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</si>
  <si>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</si>
  <si>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</si>
  <si>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</si>
  <si>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</si>
  <si>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</si>
  <si>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</si>
  <si>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</si>
  <si>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</si>
  <si>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</si>
  <si>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</si>
  <si>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</si>
  <si>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</si>
  <si>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</si>
  <si>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</si>
  <si>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</si>
  <si>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</si>
  <si>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</si>
  <si>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</si>
  <si>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</si>
  <si>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</si>
  <si>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</si>
  <si>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</si>
  <si>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</si>
  <si>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</si>
  <si>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</si>
  <si>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</si>
  <si>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</si>
  <si>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</si>
  <si>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</si>
  <si>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</si>
  <si>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</si>
  <si>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</si>
  <si>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</si>
  <si>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</si>
  <si>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</si>
  <si>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</si>
  <si>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</si>
  <si>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</si>
  <si>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</si>
  <si>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</si>
  <si>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</si>
  <si>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</si>
  <si>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</si>
  <si>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</si>
  <si>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</si>
  <si>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</si>
  <si>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</si>
  <si>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</si>
  <si>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</si>
  <si>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</si>
  <si>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</si>
  <si>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</si>
  <si>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</si>
  <si>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</si>
  <si>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</si>
  <si>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</si>
  <si>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</si>
  <si>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</si>
  <si>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</si>
  <si>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</si>
  <si>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</si>
  <si>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</si>
  <si>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</si>
  <si>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</si>
  <si>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</si>
  <si>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</si>
  <si>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</si>
  <si>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</si>
  <si>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</si>
  <si>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</si>
  <si>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</si>
  <si>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</si>
  <si>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</si>
  <si>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</si>
  <si>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</si>
  <si>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</si>
  <si>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</si>
  <si>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</si>
  <si>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</si>
  <si>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</si>
  <si>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</si>
  <si>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</si>
  <si>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</si>
  <si>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</si>
  <si>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</si>
  <si>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</si>
  <si>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</si>
  <si>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</si>
  <si>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</si>
  <si>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</si>
  <si>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</si>
  <si>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</si>
  <si>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</si>
  <si>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</si>
  <si>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</si>
  <si>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</si>
  <si>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</si>
  <si>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</si>
  <si>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</si>
  <si>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</si>
  <si>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</si>
  <si>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</si>
  <si>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</si>
  <si>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</si>
  <si>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</si>
  <si>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</si>
  <si>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</si>
  <si>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</si>
  <si>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</si>
  <si>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</si>
  <si>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</si>
  <si>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</si>
  <si>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</si>
  <si>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</si>
  <si>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</si>
  <si>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</si>
  <si>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</si>
  <si>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</si>
  <si>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</si>
  <si>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</si>
  <si>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</si>
  <si>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</si>
  <si>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</si>
  <si>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</si>
  <si>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</si>
  <si>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</si>
  <si>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</si>
  <si>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</si>
  <si>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</si>
  <si>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</si>
  <si>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</si>
  <si>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</si>
  <si>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</si>
  <si>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</si>
  <si>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</si>
  <si>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</si>
  <si>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</si>
  <si>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</si>
  <si>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</si>
  <si>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</si>
  <si>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</si>
  <si>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</si>
  <si>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</si>
  <si>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</si>
  <si>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</si>
  <si>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</si>
  <si>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</si>
  <si>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</si>
  <si>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</si>
  <si>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</si>
  <si>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</si>
  <si>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</si>
  <si>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</si>
  <si>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</si>
  <si>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</si>
  <si>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</si>
  <si>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</si>
  <si>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</si>
  <si>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</si>
  <si>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</si>
  <si>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</si>
  <si>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</si>
  <si>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</si>
  <si>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</si>
  <si>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</si>
  <si>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</si>
  <si>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</si>
  <si>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</si>
  <si>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</si>
  <si>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</si>
  <si>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</si>
  <si>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</si>
  <si>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</si>
  <si>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</si>
  <si>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</si>
  <si>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</si>
  <si>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</si>
  <si>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</si>
  <si>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</si>
  <si>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</si>
  <si>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</si>
  <si>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</si>
  <si>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</si>
  <si>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</si>
  <si>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</si>
  <si>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</si>
  <si>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</si>
  <si>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</si>
  <si>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</si>
  <si>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</si>
  <si>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</si>
  <si>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</si>
  <si>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</si>
  <si>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</si>
  <si>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</si>
  <si>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</si>
  <si>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</si>
  <si>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</si>
  <si>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</si>
  <si>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</si>
  <si>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</si>
  <si>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</si>
  <si>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</si>
  <si>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</si>
  <si>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</si>
  <si>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</si>
  <si>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</si>
  <si>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</si>
  <si>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</si>
  <si>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</si>
  <si>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</si>
  <si>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</si>
  <si>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</si>
  <si>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</si>
  <si>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</si>
  <si>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</si>
  <si>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</si>
  <si>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</si>
  <si>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</si>
  <si>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</si>
  <si>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</si>
  <si>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</si>
  <si>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</si>
  <si>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</si>
  <si>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</si>
  <si>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</si>
  <si>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</si>
  <si>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</si>
  <si>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</si>
  <si>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</si>
  <si>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</si>
  <si>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</si>
  <si>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</si>
  <si>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</si>
  <si>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</si>
  <si>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</si>
  <si>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</si>
  <si>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</si>
  <si>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</si>
  <si>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</si>
  <si>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</si>
  <si>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</si>
  <si>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</si>
  <si>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</si>
  <si>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</si>
  <si>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</si>
  <si>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</si>
  <si>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</si>
  <si>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</si>
  <si>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</si>
  <si>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</si>
  <si>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</si>
  <si>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</si>
  <si>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</si>
  <si>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</si>
  <si>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</si>
  <si>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</si>
  <si>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</si>
  <si>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</si>
  <si>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</si>
  <si>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</si>
  <si>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</si>
  <si>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</si>
  <si>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</si>
  <si>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</si>
  <si>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</si>
  <si>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</si>
  <si>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</si>
  <si>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</si>
  <si>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</si>
  <si>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</si>
  <si>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</si>
  <si>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</si>
  <si>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</si>
  <si>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</si>
  <si>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</si>
  <si>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</si>
  <si>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</si>
  <si>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</si>
  <si>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</si>
  <si>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</si>
  <si>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</si>
  <si>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</si>
  <si>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</si>
  <si>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</si>
  <si>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</si>
  <si>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</si>
  <si>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</si>
  <si>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</si>
  <si>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</si>
  <si>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</si>
  <si>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</si>
  <si>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</si>
  <si>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</si>
  <si>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</si>
  <si>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</si>
  <si>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</si>
  <si>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</si>
  <si>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</si>
  <si>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</si>
  <si>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</si>
  <si>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</si>
  <si>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</si>
  <si>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</si>
  <si>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</si>
  <si>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</si>
  <si>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</si>
  <si>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</si>
  <si>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</si>
  <si>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</si>
  <si>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</si>
  <si>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</si>
  <si>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</si>
  <si>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</si>
  <si>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</si>
  <si>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</si>
  <si>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</si>
  <si>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</si>
  <si>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</si>
  <si>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</si>
  <si>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</si>
  <si>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</si>
  <si>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</si>
  <si>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</si>
  <si>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</si>
  <si>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</si>
  <si>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</si>
  <si>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</si>
  <si>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</si>
  <si>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</si>
  <si>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</si>
  <si>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</si>
  <si>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</si>
  <si>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</si>
  <si>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</si>
  <si>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</si>
  <si>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</si>
  <si>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</si>
  <si>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</si>
  <si>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</si>
  <si>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</si>
  <si>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</si>
  <si>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</si>
  <si>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</si>
  <si>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</si>
  <si>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</si>
  <si>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</si>
  <si>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</si>
  <si>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</si>
  <si>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</si>
  <si>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</si>
  <si>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</si>
  <si>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</si>
  <si>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</si>
  <si>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</si>
  <si>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</si>
  <si>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</si>
  <si>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</si>
  <si>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</si>
  <si>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</si>
  <si>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</si>
  <si>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</si>
  <si>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</si>
  <si>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</si>
  <si>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</si>
  <si>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</si>
  <si>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</si>
  <si>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</si>
  <si>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</si>
  <si>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</si>
  <si>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</si>
  <si>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</si>
  <si>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</si>
  <si>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</si>
  <si>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</si>
  <si>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</si>
  <si>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</si>
  <si>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</si>
  <si>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</si>
  <si>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</si>
  <si>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</si>
  <si>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</si>
  <si>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</si>
  <si>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</si>
  <si>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</si>
  <si>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</si>
  <si>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</si>
  <si>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</si>
  <si>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</si>
  <si>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</si>
  <si>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</si>
  <si>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</si>
  <si>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</si>
  <si>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</si>
  <si>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</si>
  <si>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</si>
  <si>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</si>
  <si>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</si>
  <si>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</si>
  <si>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</si>
  <si>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</si>
  <si>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</si>
  <si>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</si>
  <si>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</si>
  <si>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</si>
  <si>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</si>
  <si>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</si>
  <si>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</si>
  <si>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</si>
  <si>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</si>
  <si>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</si>
  <si>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</si>
  <si>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</si>
  <si>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</si>
  <si>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</si>
  <si>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</si>
  <si>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</si>
  <si>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</si>
  <si>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</si>
  <si>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</si>
  <si>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</si>
  <si>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</si>
  <si>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</si>
  <si>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</si>
  <si>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</si>
  <si>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</si>
  <si>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</si>
  <si>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</si>
  <si>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</si>
  <si>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</si>
  <si>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</si>
  <si>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</si>
  <si>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</si>
  <si>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</si>
  <si>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</si>
  <si>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</si>
  <si>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</si>
  <si>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</si>
  <si>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</si>
  <si>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</si>
  <si>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</si>
  <si>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</si>
  <si>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</si>
  <si>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</si>
  <si>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</si>
  <si>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</si>
  <si>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</si>
  <si>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</si>
  <si>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</si>
  <si>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</si>
  <si>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</si>
  <si>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</si>
  <si>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</si>
  <si>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</si>
  <si>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</si>
  <si>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</si>
  <si>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</si>
  <si>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</si>
  <si>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</si>
  <si>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</si>
  <si>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</si>
  <si>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</si>
  <si>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</si>
  <si>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</si>
  <si>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</si>
  <si>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</si>
  <si>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</si>
  <si>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</si>
  <si>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</si>
  <si>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</si>
  <si>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</si>
  <si>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</si>
  <si>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</si>
  <si>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</si>
  <si>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</si>
  <si>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</si>
  <si>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</si>
  <si>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</si>
  <si>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</si>
  <si>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</si>
  <si>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</si>
  <si>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</si>
  <si>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</si>
  <si>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</si>
  <si>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</si>
  <si>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</si>
  <si>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</si>
  <si>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</si>
  <si>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</si>
  <si>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</si>
  <si>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</si>
  <si>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</si>
  <si>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</si>
  <si>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</si>
  <si>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</si>
  <si>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</si>
  <si>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</si>
  <si>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</si>
  <si>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</si>
  <si>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</si>
  <si>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</si>
  <si>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</si>
  <si>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</si>
  <si>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</si>
  <si>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</si>
  <si>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</si>
  <si>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</si>
  <si>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</si>
  <si>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</si>
  <si>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</si>
  <si>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</si>
  <si>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</si>
  <si>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</si>
  <si>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</si>
  <si>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</si>
  <si>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</si>
  <si>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</si>
  <si>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</si>
  <si>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</si>
  <si>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</si>
  <si>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</si>
  <si>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</si>
  <si>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</si>
  <si>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</si>
  <si>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</si>
  <si>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</si>
  <si>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</si>
  <si>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</si>
  <si>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</si>
  <si>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</si>
  <si>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</si>
  <si>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</si>
  <si>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</si>
  <si>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</si>
  <si>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</si>
  <si>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</si>
  <si>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</si>
  <si>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</si>
  <si>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</si>
  <si>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</si>
  <si>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</si>
  <si>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</si>
  <si>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</si>
  <si>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</si>
  <si>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</si>
  <si>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</si>
  <si>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</si>
  <si>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</si>
  <si>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</si>
  <si>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</si>
  <si>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</si>
  <si>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</si>
  <si>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</si>
  <si>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</si>
  <si>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</si>
  <si>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</si>
  <si>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</si>
  <si>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</si>
  <si>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</si>
  <si>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</si>
  <si>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</si>
  <si>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</si>
  <si>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</si>
  <si>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</si>
  <si>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</si>
  <si>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</si>
  <si>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</si>
  <si>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</si>
  <si>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</si>
  <si>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</si>
  <si>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</si>
  <si>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</si>
  <si>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</si>
  <si>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</si>
  <si>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</si>
  <si>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</si>
  <si>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</si>
  <si>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</si>
  <si>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</si>
  <si>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</si>
  <si>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</si>
  <si>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</si>
  <si>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</si>
  <si>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</si>
  <si>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</si>
  <si>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</si>
  <si>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</si>
  <si>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</si>
  <si>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</si>
  <si>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</si>
  <si>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</si>
  <si>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</si>
  <si>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</si>
  <si>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</si>
  <si>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</si>
  <si>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</si>
  <si>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</si>
  <si>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</si>
  <si>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</si>
  <si>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</si>
  <si>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</si>
  <si>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</si>
  <si>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</si>
  <si>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</si>
  <si>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</si>
  <si>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</si>
  <si>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</si>
  <si>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</si>
  <si>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</si>
  <si>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</si>
  <si>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</si>
  <si>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</si>
  <si>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</si>
  <si>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</si>
  <si>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</si>
  <si>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</si>
  <si>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</si>
  <si>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</si>
  <si>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</si>
  <si>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</si>
  <si>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</si>
  <si>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</si>
  <si>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</si>
  <si>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</si>
  <si>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</si>
  <si>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</si>
  <si>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</si>
  <si>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</si>
  <si>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</si>
  <si>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</si>
  <si>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</si>
  <si>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</si>
  <si>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</si>
  <si>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</si>
  <si>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</si>
  <si>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</si>
  <si>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</si>
  <si>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</si>
  <si>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</si>
  <si>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</si>
  <si>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</si>
  <si>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</si>
  <si>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</si>
  <si>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</si>
  <si>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</si>
  <si>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</si>
  <si>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</si>
  <si>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</si>
  <si>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</si>
  <si>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</si>
  <si>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</si>
  <si>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</si>
  <si>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</si>
  <si>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</si>
  <si>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</si>
  <si>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</si>
  <si>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</si>
  <si>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</si>
  <si>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</si>
  <si>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</si>
  <si>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</si>
  <si>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</si>
  <si>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</si>
  <si>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</si>
  <si>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</si>
  <si>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</si>
  <si>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</si>
  <si>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</si>
  <si>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</si>
  <si>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</si>
  <si>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</si>
  <si>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</si>
  <si>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</si>
  <si>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</si>
  <si>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</si>
  <si>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</si>
  <si>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</si>
  <si>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</si>
  <si>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</si>
  <si>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</si>
  <si>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</si>
  <si>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</si>
  <si>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</si>
  <si>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</si>
  <si>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</si>
  <si>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</si>
  <si>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</si>
  <si>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</si>
  <si>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</si>
  <si>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</si>
  <si>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</si>
  <si>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</si>
  <si>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</si>
  <si>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</si>
  <si>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</si>
  <si>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</si>
  <si>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</si>
  <si>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</si>
  <si>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</si>
  <si>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</si>
  <si>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</si>
  <si>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</si>
  <si>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</si>
  <si>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</si>
  <si>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</si>
  <si>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</si>
  <si>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</si>
  <si>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</si>
  <si>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</si>
  <si>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</si>
  <si>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</si>
  <si>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</si>
  <si>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</si>
  <si>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</si>
  <si>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</si>
  <si>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</si>
  <si>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</si>
  <si>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</si>
  <si>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</si>
  <si>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</si>
  <si>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</si>
  <si>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</si>
  <si>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</si>
  <si>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</si>
  <si>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</si>
  <si>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</si>
  <si>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</si>
  <si>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</si>
  <si>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</si>
  <si>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</si>
  <si>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</si>
  <si>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</si>
  <si>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</si>
  <si>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</si>
  <si>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</si>
  <si>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</si>
  <si>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</si>
  <si>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</si>
  <si>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</si>
  <si>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</si>
  <si>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</si>
  <si>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</si>
  <si>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</si>
  <si>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</si>
  <si>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</si>
  <si>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</si>
  <si>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</si>
  <si>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</si>
  <si>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</si>
  <si>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</si>
  <si>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</si>
  <si>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</si>
  <si>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</si>
  <si>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</si>
  <si>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</si>
  <si>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</si>
  <si>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</si>
  <si>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</si>
  <si>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</si>
  <si>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</si>
  <si>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</si>
  <si>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</si>
  <si>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</si>
  <si>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</si>
  <si>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</si>
  <si>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</si>
  <si>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</si>
  <si>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</si>
  <si>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</si>
  <si>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</si>
  <si>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</si>
  <si>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</si>
  <si>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</si>
  <si>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</si>
  <si>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</si>
  <si>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</si>
  <si>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</si>
  <si>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</si>
  <si>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</si>
  <si>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</si>
  <si>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</si>
  <si>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</si>
  <si>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</si>
  <si>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</si>
  <si>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</si>
  <si>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</si>
  <si>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</si>
  <si>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</si>
  <si>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</si>
  <si>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</si>
  <si>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</si>
  <si>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</si>
  <si>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</si>
  <si>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</si>
  <si>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</si>
  <si>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</si>
  <si>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</si>
  <si>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</si>
  <si>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</si>
  <si>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</si>
  <si>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</si>
  <si>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</si>
  <si>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</si>
  <si>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</si>
  <si>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</si>
  <si>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</si>
  <si>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</si>
  <si>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</si>
  <si>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</si>
  <si>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</si>
  <si>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</si>
  <si>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</si>
  <si>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</si>
  <si>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</si>
  <si>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</si>
  <si>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</si>
  <si>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</si>
  <si>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</si>
  <si>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</si>
  <si>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</si>
  <si>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</si>
  <si>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</si>
  <si>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</si>
  <si>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</si>
  <si>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</si>
  <si>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</si>
  <si>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</si>
  <si>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</si>
  <si>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</si>
  <si>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</si>
  <si>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</si>
  <si>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</si>
  <si>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</si>
  <si>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</si>
  <si>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</si>
  <si>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</si>
  <si>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</si>
  <si>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</si>
  <si>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</si>
  <si>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</si>
  <si>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</si>
  <si>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</si>
  <si>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</si>
  <si>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</si>
  <si>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</si>
  <si>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</si>
  <si>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</si>
  <si>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</si>
  <si>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</si>
  <si>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</si>
  <si>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</si>
  <si>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</si>
  <si>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</si>
  <si>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</si>
  <si>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</si>
  <si>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</si>
  <si>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</si>
  <si>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</si>
  <si>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</si>
  <si>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</si>
  <si>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</si>
  <si>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</si>
  <si>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</si>
  <si>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</si>
  <si>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</si>
  <si>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</si>
  <si>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</si>
  <si>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</si>
  <si>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</si>
  <si>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</si>
  <si>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</si>
  <si>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</si>
  <si>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</si>
  <si>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</si>
  <si>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</si>
  <si>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</si>
  <si>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</si>
  <si>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</si>
  <si>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</si>
  <si>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</si>
  <si>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</si>
  <si>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</si>
  <si>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</si>
  <si>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</si>
  <si>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</si>
  <si>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</si>
  <si>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</si>
  <si>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</si>
  <si>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</si>
  <si>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</si>
  <si>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</si>
  <si>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</si>
  <si>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</si>
  <si>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</si>
  <si>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</si>
  <si>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</si>
  <si>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</si>
  <si>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</si>
  <si>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</si>
  <si>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</si>
  <si>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</si>
  <si>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</si>
  <si>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</si>
  <si>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</si>
  <si>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</si>
  <si>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</si>
  <si>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</si>
  <si>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</si>
  <si>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</si>
  <si>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</si>
  <si>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</si>
  <si>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</si>
  <si>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</si>
  <si>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</si>
  <si>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</si>
  <si>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</si>
  <si>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</si>
  <si>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</si>
  <si>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</si>
  <si>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</si>
  <si>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</si>
  <si>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</si>
  <si>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</si>
  <si>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</si>
  <si>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</si>
  <si>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</si>
  <si>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</si>
  <si>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</si>
  <si>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</si>
  <si>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</si>
  <si>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</si>
  <si>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</si>
  <si>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</si>
  <si>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ЦСХВС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</si>
  <si>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</si>
  <si>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</si>
  <si>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</si>
  <si>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</si>
  <si>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</si>
  <si>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</si>
  <si>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</si>
  <si>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</si>
  <si>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</si>
  <si>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</si>
  <si>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</si>
  <si>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</si>
  <si>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</si>
  <si>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</si>
  <si>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</si>
  <si>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</si>
  <si>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</si>
  <si>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</si>
  <si>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</si>
  <si>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</si>
  <si>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</si>
  <si>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</si>
  <si>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</si>
  <si>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</si>
  <si>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</si>
  <si>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</si>
  <si>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</si>
  <si>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</si>
  <si>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</si>
  <si>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</si>
  <si>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</si>
  <si>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</si>
  <si>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</si>
  <si>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</si>
  <si>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</si>
  <si>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</si>
  <si>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</si>
  <si>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</si>
  <si>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</si>
  <si>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</si>
  <si>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</si>
  <si>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</si>
  <si>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</si>
  <si>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</si>
  <si>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</si>
  <si>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</si>
  <si>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</si>
  <si>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</si>
  <si>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</si>
  <si>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</si>
  <si>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</si>
  <si>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</si>
  <si>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</si>
  <si>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</si>
  <si>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</si>
  <si>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</si>
  <si>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</si>
  <si>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</si>
  <si>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</si>
  <si>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</si>
  <si>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</si>
  <si>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</si>
  <si>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</si>
  <si>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</si>
  <si>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</si>
  <si>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</si>
  <si>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</si>
  <si>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</si>
  <si>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</si>
  <si>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</si>
  <si>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</si>
  <si>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</si>
  <si>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</si>
  <si>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</si>
  <si>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</si>
  <si>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</si>
  <si>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</si>
  <si>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</si>
  <si>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</si>
  <si>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</si>
  <si>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</si>
  <si>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</si>
  <si>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</si>
  <si>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</si>
  <si>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</si>
  <si>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</si>
  <si>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</si>
  <si>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</si>
  <si>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</si>
  <si>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</si>
  <si>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</si>
  <si>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</si>
  <si>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</si>
  <si>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</si>
  <si>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</si>
  <si>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</si>
  <si>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</si>
  <si>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</si>
  <si>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</si>
  <si>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</si>
  <si>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</si>
  <si>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</si>
  <si>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</si>
  <si>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</si>
  <si>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</si>
  <si>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</si>
  <si>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</si>
  <si>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</si>
  <si>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</si>
  <si>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</si>
  <si>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</si>
  <si>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</si>
  <si>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</si>
  <si>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</si>
  <si>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</si>
  <si>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</si>
  <si>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</si>
  <si>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</si>
  <si>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</si>
  <si>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</si>
  <si>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</si>
  <si>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</si>
  <si>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</si>
  <si>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</si>
  <si>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</si>
  <si>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</si>
  <si>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</si>
  <si>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</si>
  <si>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</si>
  <si>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</si>
  <si>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</si>
  <si>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</si>
  <si>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</si>
  <si>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</si>
  <si>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</si>
  <si>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</si>
  <si>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</si>
  <si>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</si>
  <si>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</si>
  <si>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</si>
  <si>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</si>
  <si>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</si>
  <si>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</si>
  <si>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</si>
  <si>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</si>
  <si>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</si>
  <si>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</si>
  <si>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</si>
  <si>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</si>
  <si>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</si>
  <si>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</si>
  <si>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</si>
  <si>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</si>
  <si>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</si>
  <si>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</si>
  <si>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</si>
  <si>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</si>
  <si>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</si>
  <si>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</si>
  <si>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</si>
  <si>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</si>
  <si>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</si>
  <si>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</si>
  <si>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</si>
  <si>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</si>
  <si>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</si>
  <si>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</si>
  <si>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</si>
  <si>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</si>
  <si>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</si>
  <si>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</si>
  <si>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</si>
  <si>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</si>
  <si>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</si>
  <si>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</si>
  <si>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</si>
  <si>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</si>
  <si>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</si>
  <si>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</si>
  <si>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</si>
  <si>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</si>
  <si>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</si>
  <si>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</si>
  <si>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</si>
  <si>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</si>
  <si>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</si>
  <si>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</si>
  <si>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</si>
  <si>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</si>
  <si>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</si>
  <si>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</si>
  <si>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</si>
  <si>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</si>
  <si>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</si>
  <si>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</si>
  <si>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</si>
  <si>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</si>
  <si>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</si>
  <si>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</si>
  <si>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</si>
  <si>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</si>
  <si>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</si>
  <si>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</si>
  <si>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</si>
  <si>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</si>
  <si>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</si>
  <si>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</si>
  <si>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</si>
  <si>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</si>
  <si>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</si>
  <si>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</si>
  <si>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</si>
  <si>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</si>
  <si>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</si>
  <si>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</si>
  <si>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</si>
  <si>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</si>
  <si>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</si>
  <si>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</si>
  <si>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</si>
  <si>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</si>
  <si>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</si>
  <si>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</si>
  <si>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</si>
  <si>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</si>
  <si>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</si>
  <si>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</si>
  <si>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</si>
  <si>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</si>
  <si>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</si>
  <si>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</si>
  <si>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</si>
  <si>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</si>
  <si>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</si>
  <si>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</si>
  <si>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</si>
  <si>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</si>
  <si>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</si>
  <si>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</si>
  <si>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</si>
  <si>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</si>
  <si>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</si>
  <si>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</si>
  <si>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</si>
  <si>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</si>
  <si>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</si>
  <si>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</si>
  <si>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</si>
  <si>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</si>
  <si>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</si>
  <si>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</si>
  <si>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</si>
  <si>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</si>
  <si>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</si>
  <si>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</si>
  <si>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</si>
  <si>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</si>
  <si>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</si>
  <si>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</si>
  <si>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</si>
  <si>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</si>
  <si>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</si>
  <si>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</si>
  <si>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</si>
  <si>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</si>
  <si>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</si>
  <si>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</si>
  <si>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</si>
  <si>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</si>
  <si>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</si>
  <si>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</si>
  <si>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</si>
  <si>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</si>
  <si>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</si>
  <si>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</si>
  <si>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</si>
  <si>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</si>
  <si>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</si>
  <si>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</si>
  <si>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</si>
  <si>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</si>
  <si>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</si>
  <si>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</si>
  <si>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</si>
  <si>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</si>
  <si>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</si>
  <si>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</si>
  <si>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</si>
  <si>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</si>
  <si>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</si>
  <si>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</si>
  <si>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</si>
  <si>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</si>
  <si>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</si>
  <si>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</si>
  <si>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</si>
  <si>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</si>
  <si>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</si>
  <si>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</si>
  <si>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</si>
  <si>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</si>
  <si>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</si>
  <si>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</si>
  <si>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</si>
  <si>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</si>
  <si>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</si>
  <si>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</si>
  <si>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</si>
  <si>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</si>
  <si>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</si>
  <si>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</si>
  <si>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</si>
  <si>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</si>
  <si>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</si>
  <si>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</si>
  <si>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</si>
  <si>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</si>
  <si>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</si>
  <si>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</si>
  <si>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</si>
  <si>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</si>
  <si>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</si>
  <si>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</si>
  <si>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</si>
  <si>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</si>
  <si>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</si>
  <si>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</si>
  <si>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</si>
  <si>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</si>
  <si>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</si>
  <si>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</si>
  <si>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</si>
  <si>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</si>
  <si>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</si>
  <si>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</si>
  <si>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</si>
  <si>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</si>
  <si>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</si>
  <si>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</si>
  <si>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</si>
  <si>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</si>
  <si>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</si>
  <si>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</si>
  <si>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</si>
  <si>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</si>
  <si>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</si>
  <si>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</si>
  <si>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</si>
  <si>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</si>
  <si>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</si>
  <si>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</si>
  <si>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</si>
  <si>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</si>
  <si>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</si>
  <si>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</si>
  <si>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</si>
  <si>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</si>
  <si>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</si>
  <si>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</si>
  <si>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</si>
  <si>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</si>
  <si>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</si>
  <si>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</si>
  <si>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</si>
  <si>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</si>
  <si>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</si>
  <si>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</si>
  <si>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</si>
  <si>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</si>
  <si>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</si>
  <si>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</si>
  <si>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</si>
  <si>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</si>
  <si>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</si>
  <si>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</si>
  <si>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</si>
  <si>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</si>
  <si>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</si>
  <si>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</si>
  <si>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</si>
  <si>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</si>
  <si>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</si>
  <si>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</si>
  <si>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</si>
  <si>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</si>
  <si>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</si>
  <si>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</si>
  <si>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</si>
  <si>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</si>
  <si>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</si>
  <si>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</si>
  <si>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</si>
  <si>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</si>
  <si>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</si>
  <si>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</si>
  <si>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</si>
  <si>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</si>
  <si>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</si>
  <si>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</si>
  <si>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</si>
  <si>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</si>
  <si>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</si>
  <si>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</si>
  <si>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</si>
  <si>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</si>
  <si>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</si>
  <si>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</si>
  <si>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</si>
  <si>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</si>
  <si>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</si>
  <si>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</si>
  <si>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</si>
  <si>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</si>
  <si>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</si>
  <si>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</si>
  <si>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</si>
  <si>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</si>
  <si>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</si>
  <si>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</si>
  <si>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</si>
  <si>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</si>
  <si>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</si>
  <si>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</si>
  <si>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</si>
  <si>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</si>
  <si>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</si>
  <si>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</si>
  <si>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</si>
  <si>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</si>
  <si>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</si>
  <si>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</si>
  <si>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</si>
  <si>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</si>
  <si>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</si>
  <si>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</si>
  <si>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</si>
  <si>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</si>
  <si>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</si>
  <si>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</si>
  <si>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</si>
  <si>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</si>
  <si>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</si>
  <si>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</si>
  <si>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</si>
  <si>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</si>
  <si>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</si>
  <si>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</si>
  <si>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</si>
  <si>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</si>
  <si>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</si>
  <si>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</si>
  <si>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</si>
  <si>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</si>
  <si>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</si>
  <si>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</si>
  <si>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</si>
  <si>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</si>
  <si>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</si>
  <si>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</si>
  <si>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</si>
  <si>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</si>
  <si>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</si>
  <si>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</si>
  <si>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</si>
  <si>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</si>
  <si>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</si>
  <si>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</si>
  <si>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</si>
  <si>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</si>
  <si>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</si>
  <si>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</si>
  <si>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</si>
  <si>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</si>
  <si>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</si>
  <si>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</si>
  <si>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</si>
  <si>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</si>
  <si>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</si>
  <si>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</si>
  <si>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</si>
  <si>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</si>
  <si>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</si>
  <si>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</si>
  <si>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</si>
  <si>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</si>
  <si>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</si>
  <si>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</si>
  <si>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</si>
  <si>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</si>
  <si>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</si>
  <si>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</si>
  <si>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</si>
  <si>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</si>
  <si>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</si>
  <si>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</si>
  <si>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</si>
  <si>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</si>
  <si>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</si>
  <si>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</si>
  <si>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</si>
  <si>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</si>
  <si>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</si>
  <si>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</si>
  <si>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</si>
  <si>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</si>
  <si>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</si>
  <si>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</si>
  <si>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</si>
  <si>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</si>
  <si>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</si>
  <si>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</si>
  <si>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</si>
  <si>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</si>
  <si>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</si>
  <si>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</si>
  <si>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</si>
  <si>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</si>
  <si>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</si>
  <si>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</si>
  <si>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</si>
  <si>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</si>
  <si>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</si>
  <si>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</si>
  <si>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</si>
  <si>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</si>
  <si>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</si>
  <si>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</si>
  <si>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</si>
  <si>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</si>
  <si>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</si>
  <si>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</si>
  <si>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</si>
  <si>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</si>
  <si>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</si>
  <si>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</si>
  <si>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</si>
  <si>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</si>
  <si>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</si>
  <si>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</si>
  <si>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</si>
  <si>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</si>
  <si>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</si>
  <si>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</si>
  <si>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</si>
  <si>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</si>
  <si>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</si>
  <si>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</si>
  <si>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</si>
  <si>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</si>
  <si>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</si>
  <si>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</si>
  <si>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</si>
  <si>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</si>
  <si>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</si>
  <si>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</si>
  <si>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</si>
  <si>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</si>
  <si>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</si>
  <si>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</si>
  <si>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</si>
  <si>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</si>
  <si>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</si>
  <si>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</si>
  <si>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</si>
  <si>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</si>
  <si>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</si>
  <si>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</si>
  <si>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</si>
  <si>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</si>
  <si>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</si>
  <si>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</si>
  <si>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</si>
  <si>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</si>
  <si>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</si>
  <si>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</si>
  <si>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</si>
  <si>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</si>
  <si>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</si>
  <si>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</si>
  <si>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</si>
  <si>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</si>
  <si>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</si>
  <si>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</si>
  <si>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</si>
  <si>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</si>
  <si>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</si>
  <si>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</si>
  <si>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</si>
  <si>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</si>
  <si>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</si>
  <si>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</si>
  <si>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</si>
  <si>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</si>
  <si>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</si>
  <si>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</si>
  <si>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</si>
  <si>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</si>
  <si>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</si>
  <si>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</si>
  <si>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</si>
  <si>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</si>
  <si>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</si>
  <si>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</si>
  <si>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</si>
  <si>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</si>
  <si>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</si>
  <si>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</si>
  <si>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</si>
  <si>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</si>
  <si>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</si>
  <si>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</si>
  <si>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</si>
  <si>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</si>
  <si>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</si>
  <si>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</si>
  <si>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</si>
  <si>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</si>
  <si>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</si>
  <si>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</si>
  <si>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</si>
  <si>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</si>
  <si>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</si>
  <si>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</si>
  <si>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</si>
  <si>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</si>
  <si>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</si>
  <si>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</si>
  <si>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</si>
  <si>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</si>
  <si>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</si>
  <si>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</si>
  <si>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</si>
  <si>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</si>
  <si>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</si>
  <si>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</si>
  <si>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</si>
  <si>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</si>
  <si>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</si>
  <si>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</si>
  <si>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</si>
  <si>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</si>
  <si>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</si>
  <si>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</si>
  <si>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</si>
  <si>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</si>
  <si>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</si>
  <si>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</si>
  <si>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</si>
  <si>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</si>
  <si>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</si>
  <si>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</si>
  <si>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</si>
  <si>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</si>
  <si>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</si>
  <si>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</si>
  <si>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</si>
  <si>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</si>
  <si>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</si>
  <si>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</si>
  <si>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</si>
  <si>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</si>
  <si>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</si>
  <si>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</si>
  <si>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</si>
  <si>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</si>
  <si>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</si>
  <si>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</si>
  <si>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</si>
  <si>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</si>
  <si>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</si>
  <si>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</si>
  <si>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</si>
  <si>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</si>
  <si>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</si>
  <si>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</si>
  <si>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</si>
  <si>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</si>
  <si>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</si>
  <si>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</si>
  <si>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</si>
  <si>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</si>
  <si>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</si>
  <si>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</si>
  <si>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</si>
  <si>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</si>
  <si>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</si>
  <si>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</si>
  <si>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</si>
  <si>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</si>
  <si>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</si>
  <si>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</si>
  <si>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</si>
  <si>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</si>
  <si>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</si>
  <si>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</si>
  <si>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</si>
  <si>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</si>
  <si>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</si>
  <si>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</si>
  <si>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</si>
  <si>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</si>
  <si>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</si>
  <si>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</si>
  <si>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</si>
  <si>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</si>
  <si>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</si>
  <si>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</si>
  <si>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</si>
  <si>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</si>
  <si>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</si>
  <si>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</si>
  <si>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</si>
  <si>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</si>
  <si>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</si>
  <si>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</si>
  <si>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</si>
  <si>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</si>
  <si>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</si>
  <si>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</si>
  <si>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</si>
  <si>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</si>
  <si>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</si>
  <si>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</si>
  <si>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</si>
  <si>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</si>
  <si>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</si>
  <si>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</si>
  <si>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</si>
  <si>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</si>
  <si>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</si>
  <si>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</si>
  <si>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</si>
  <si>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</si>
  <si>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</si>
  <si>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</si>
  <si>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</si>
  <si>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</si>
  <si>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</si>
  <si>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</si>
  <si>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</si>
  <si>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</si>
  <si>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</si>
  <si>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</si>
  <si>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</si>
  <si>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</si>
  <si>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</si>
  <si>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</si>
  <si>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</si>
  <si>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</si>
  <si>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</si>
  <si>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</si>
  <si>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</si>
  <si>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</si>
  <si>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</si>
  <si>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</si>
  <si>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</si>
  <si>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</si>
  <si>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</si>
  <si>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</si>
  <si>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</si>
  <si>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</si>
  <si>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</si>
  <si>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</si>
  <si>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</si>
  <si>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</si>
  <si>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</si>
  <si>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</si>
  <si>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</si>
  <si>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</si>
  <si>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</si>
  <si>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</si>
  <si>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</si>
  <si>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</si>
  <si>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</si>
  <si>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</si>
  <si>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</si>
  <si>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</si>
  <si>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</si>
  <si>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</si>
  <si>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</si>
  <si>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</si>
  <si>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</si>
  <si>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</si>
  <si>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</si>
  <si>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</si>
  <si>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</si>
  <si>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</si>
  <si>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</si>
  <si>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</si>
  <si>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</si>
  <si>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</si>
  <si>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</si>
  <si>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</si>
  <si>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</si>
  <si>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</si>
  <si>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</si>
  <si>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</si>
  <si>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</si>
  <si>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</si>
  <si>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</si>
  <si>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</si>
  <si>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</si>
  <si>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</si>
  <si>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</si>
  <si>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</si>
  <si>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</si>
  <si>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</si>
  <si>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</si>
  <si>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</si>
  <si>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</si>
  <si>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</si>
  <si>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</si>
  <si>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</si>
  <si>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</si>
  <si>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</si>
  <si>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</si>
  <si>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</si>
  <si>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</si>
  <si>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</si>
  <si>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</si>
  <si>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</si>
  <si>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</si>
  <si>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</si>
  <si>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</si>
  <si>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</si>
  <si>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</si>
  <si>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</si>
  <si>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</si>
  <si>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</si>
  <si>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</si>
  <si>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</si>
  <si>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</si>
  <si>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</si>
  <si>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</si>
  <si>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</si>
  <si>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</si>
  <si>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</si>
  <si>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</si>
  <si>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</si>
  <si>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</si>
  <si>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</si>
  <si>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</si>
  <si>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</si>
  <si>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</si>
  <si>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</si>
  <si>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</si>
  <si>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</si>
  <si>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</si>
  <si>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</si>
  <si>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</si>
  <si>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</si>
  <si>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</si>
  <si>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</si>
  <si>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</si>
  <si>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</si>
  <si>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</si>
  <si>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</si>
  <si>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</si>
  <si>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</si>
  <si>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</si>
  <si>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</si>
  <si>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</si>
  <si>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</si>
  <si>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</si>
  <si>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</si>
  <si>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</si>
  <si>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</si>
  <si>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</si>
  <si>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</si>
  <si>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</si>
  <si>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</si>
  <si>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</si>
  <si>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</si>
  <si>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</si>
  <si>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</si>
  <si>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</si>
  <si>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</si>
  <si>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</si>
  <si>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</si>
  <si>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</si>
  <si>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</si>
  <si>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</si>
  <si>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</si>
  <si>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</si>
  <si>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</si>
  <si>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</si>
  <si>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</si>
  <si>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</si>
  <si>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</si>
  <si>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</si>
  <si>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</si>
  <si>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</si>
  <si>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</si>
  <si>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</si>
  <si>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</si>
  <si>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</si>
  <si>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</si>
  <si>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</si>
  <si>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</si>
  <si>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</si>
  <si>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</si>
  <si>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</si>
  <si>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</si>
  <si>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</si>
  <si>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</si>
  <si>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</si>
  <si>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</si>
  <si>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</si>
  <si>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</si>
  <si>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</si>
  <si>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</si>
  <si>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</si>
  <si>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</si>
  <si>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</si>
  <si>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</si>
  <si>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</si>
  <si>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</si>
  <si>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</si>
  <si>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</si>
  <si>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</si>
  <si>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</si>
  <si>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</si>
  <si>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</si>
  <si>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</si>
  <si>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</si>
  <si>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</si>
  <si>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</si>
  <si>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</si>
  <si>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</si>
  <si>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</si>
  <si>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</si>
  <si>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</si>
  <si>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</si>
  <si>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</si>
  <si>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</si>
  <si>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</si>
  <si>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</si>
  <si>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</si>
  <si>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</si>
  <si>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</si>
  <si>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</si>
  <si>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</si>
  <si>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</si>
  <si>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</si>
  <si>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</si>
  <si>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</si>
  <si>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</si>
  <si>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</si>
  <si>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</si>
  <si>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</si>
  <si>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</si>
  <si>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</si>
  <si>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</si>
  <si>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</si>
  <si>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</si>
  <si>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</si>
  <si>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</si>
  <si>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</si>
  <si>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</si>
  <si>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</si>
  <si>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</si>
  <si>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</si>
  <si>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</si>
  <si>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</si>
  <si>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</si>
  <si>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</si>
  <si>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</si>
  <si>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</si>
  <si>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</si>
  <si>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</si>
  <si>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</si>
  <si>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</si>
  <si>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</si>
  <si>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</si>
  <si>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</si>
  <si>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</si>
  <si>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</si>
  <si>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</si>
  <si>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</si>
  <si>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</si>
  <si>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</si>
  <si>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</si>
  <si>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</si>
  <si>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</si>
  <si>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</si>
  <si>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</si>
  <si>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</si>
  <si>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</si>
  <si>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</si>
  <si>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</si>
  <si>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</si>
  <si>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</si>
  <si>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</si>
  <si>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</si>
  <si>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</si>
  <si>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</si>
  <si>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</si>
  <si>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</si>
  <si>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</si>
  <si>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</si>
  <si>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</si>
  <si>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</si>
  <si>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</si>
  <si>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</si>
  <si>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</si>
  <si>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</si>
  <si>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</si>
  <si>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</si>
  <si>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</si>
  <si>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</si>
  <si>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</si>
  <si>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</si>
  <si>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</si>
  <si>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</si>
  <si>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</si>
  <si>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</si>
  <si>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</si>
  <si>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</si>
  <si>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</si>
  <si>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</si>
  <si>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</si>
  <si>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</si>
  <si>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</si>
  <si>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</si>
  <si>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</si>
  <si>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</si>
  <si>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</si>
  <si>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</si>
  <si>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</si>
  <si>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</si>
  <si>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</si>
  <si>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</si>
  <si>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</si>
  <si>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</si>
  <si>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</si>
  <si>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</si>
  <si>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</si>
  <si>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</si>
  <si>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</si>
  <si>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</si>
  <si>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</si>
  <si>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</si>
  <si>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</si>
  <si>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</si>
  <si>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</si>
  <si>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</si>
  <si>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</si>
  <si>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</si>
  <si>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</si>
  <si>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</si>
  <si>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</si>
  <si>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</si>
  <si>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</si>
  <si>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</si>
  <si>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</si>
  <si>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</si>
  <si>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</si>
  <si>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</si>
  <si>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</si>
  <si>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</si>
  <si>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</si>
  <si>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</si>
  <si>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</si>
  <si>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</si>
  <si>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</si>
  <si>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</si>
  <si>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</si>
  <si>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</si>
  <si>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</si>
  <si>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</si>
  <si>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</si>
  <si>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</si>
  <si>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</si>
  <si>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</si>
  <si>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</si>
  <si>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</si>
  <si>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</si>
  <si>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</si>
  <si>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</si>
  <si>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</si>
  <si>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</si>
  <si>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</si>
  <si>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</si>
  <si>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</si>
  <si>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</si>
  <si>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</si>
  <si>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</si>
  <si>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</si>
  <si>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</si>
  <si>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</si>
  <si>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</si>
  <si>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</si>
  <si>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</si>
  <si>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</si>
  <si>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</si>
  <si>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</si>
  <si>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</si>
  <si>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</si>
  <si>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</si>
  <si>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</si>
  <si>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</si>
  <si>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</si>
  <si>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</si>
  <si>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</si>
  <si>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</si>
  <si>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</si>
  <si>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</si>
  <si>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</si>
  <si>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</si>
  <si>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</si>
  <si>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</si>
  <si>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</si>
  <si>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</si>
  <si>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</si>
  <si>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</si>
  <si>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</si>
  <si>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</si>
  <si>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</si>
  <si>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</si>
  <si>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</si>
  <si>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</si>
  <si>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</si>
  <si>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</si>
  <si>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</si>
  <si>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</si>
  <si>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</si>
  <si>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</si>
  <si>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</si>
  <si>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</si>
  <si>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</si>
  <si>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</si>
  <si>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</si>
  <si>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</si>
  <si>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</si>
  <si>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</si>
  <si>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</si>
  <si>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</si>
  <si>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</si>
  <si>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</si>
  <si>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</si>
  <si>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</si>
  <si>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</si>
  <si>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</si>
  <si>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</si>
  <si>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</si>
  <si>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</si>
  <si>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</si>
  <si>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</si>
  <si>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</si>
  <si>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</si>
  <si>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</si>
  <si>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</si>
  <si>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</si>
  <si>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</si>
  <si>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</si>
  <si>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</si>
  <si>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</si>
  <si>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</si>
  <si>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</si>
  <si>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</si>
  <si>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</si>
  <si>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</si>
  <si>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</si>
  <si>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</si>
  <si>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</si>
  <si>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</si>
  <si>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</si>
  <si>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</si>
  <si>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</si>
  <si>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</si>
  <si>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</si>
  <si>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</si>
  <si>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</si>
  <si>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</si>
  <si>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</si>
  <si>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</si>
  <si>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</si>
  <si>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</si>
  <si>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</si>
  <si>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</si>
  <si>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</si>
  <si>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</si>
  <si>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</si>
  <si>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</si>
  <si>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</si>
  <si>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</si>
  <si>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</si>
  <si>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</si>
  <si>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</si>
  <si>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</si>
  <si>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</si>
  <si>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</si>
  <si>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</si>
  <si>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</si>
  <si>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</si>
  <si>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</si>
  <si>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</si>
  <si>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</si>
  <si>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</si>
  <si>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</si>
  <si>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</si>
  <si>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</si>
  <si>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</si>
  <si>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</si>
  <si>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</si>
  <si>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</si>
  <si>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</si>
  <si>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</si>
  <si>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</si>
  <si>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</si>
  <si>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</si>
  <si>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</si>
  <si>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</si>
  <si>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</si>
  <si>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</si>
  <si>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</si>
  <si>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</si>
  <si>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</si>
  <si>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</si>
  <si>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</si>
  <si>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</si>
  <si>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</si>
  <si>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</si>
  <si>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</si>
  <si>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</si>
  <si>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</si>
  <si>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</si>
  <si>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</si>
  <si>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</si>
  <si>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</si>
  <si>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</si>
  <si>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</si>
  <si>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</si>
  <si>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</si>
  <si>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</si>
  <si>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</si>
  <si>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</si>
  <si>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</si>
  <si>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</si>
  <si>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</si>
  <si>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</si>
  <si>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</si>
  <si>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</si>
  <si>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</si>
  <si>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</si>
  <si>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</si>
  <si>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</si>
  <si>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</si>
  <si>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</si>
  <si>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</si>
  <si>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</si>
  <si>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</si>
  <si>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</si>
  <si>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</si>
  <si>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</si>
  <si>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</si>
  <si>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</si>
  <si>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</si>
  <si>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</si>
  <si>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</si>
  <si>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</si>
  <si>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</si>
  <si>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</si>
  <si>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</si>
  <si>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</si>
  <si>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</si>
  <si>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</si>
  <si>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</si>
  <si>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149-р от 27.06.2025 МП ЗР "СЕВЕРЖИЛКОМСЕРВИС", МП ЗР "СЖКС" в сфере водоснабжения и водоотведения по реконструкции и модернизации существующих объектов централизованных систем водоснабжения, водоотведения, очистки сточных вод, на территории городского округа Нарьян-Мар на 2026-2028 годы</t>
  </si>
  <si>
    <t>01.01.2026</t>
  </si>
  <si>
    <t>31.12.2028</t>
  </si>
  <si>
    <t>Инвестиционная программа № 149-р от 27.06.2025 НАРЬЯН-МАРСКОЕ МУ ПОК И ТС в сфере водоснабжения и водоотведения по реконструкции и модернизации существующих объектов централизованных систем водоснабжения, водоотведения, очистки сточных вод, на территории городского округа Нарьян-Мар на 2026-2028 годы</t>
  </si>
  <si>
    <t>Инвестиционная программа № 360-р от 20.10.2023 ИМУП «ПОСЖИЛКОМСЕРВИС» в сфере водоснабжения по модернизации и реконструкции систем инженерной инфраструктуры, на территории муниципального района "Заполярный " на 2024-2026 годы</t>
  </si>
  <si>
    <t>01.01.2024</t>
  </si>
  <si>
    <t>31.12.2026</t>
  </si>
  <si>
    <t>Инвестиционная программа № 360-р от 20.10.2023 ИМУП «ПОСЖИЛКОМСЕРВИС» в сфере водоснабжения по модернизации и реконструкции системы инженерной инфраструктуры на 2024-2026 годы</t>
  </si>
  <si>
    <t>01.12.2024</t>
  </si>
  <si>
    <t>Инвестиционная программа от 28.10.2022 МП ЗР "Севержилкомсервис" в сфере водоснабжения по строительству, реконструкции и модернизации объектов централизованной системы водоснабжения на 2023-2026 годы</t>
  </si>
  <si>
    <t>01.01.2023</t>
  </si>
  <si>
    <t>Инвестиционная программа от 29.10.2021 Нарьян-Марское МУ ПОКиТС в сфере холодного водоснабжения по реконструкции водопроводных сетей, на территории городского округа Нарьян-Мар на 2022-2024 годы</t>
  </si>
  <si>
    <t>01.01.2022</t>
  </si>
  <si>
    <t>31.12.2024</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</si>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</sst>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809" formatCode="_-* #,##0.00\ _₽_-;\-* #,##0.00\ _₽_-;_-* &quot;-&quot;??\ _₽_-;_-@_-"/>
    <numFmt numFmtId="810" formatCode="_-* #,##0\ _₽_-;\-* #,##0\ _₽_-;_-* &quot;-&quot;\ _₽_-;_-@_-"/>
    <numFmt numFmtId="811" formatCode="_-* #,##0.00\ &quot;₽&quot;_-;\-* #,##0.00\ &quot;₽&quot;_-;_-* &quot;-&quot;??\ &quot;₽&quot;_-;_-@_-"/>
    <numFmt numFmtId="812" formatCode="_-* #,##0\ &quot;₽&quot;_-;\-* #,##0\ &quot;₽&quot;_-;_-* &quot;-&quot;\ &quot;₽&quot;_-;_-@_-"/>
    <numFmt numFmtId="813" formatCode="_-* #,##0.00[$€-1]_-;\-* #,##0.00[$€-1]_-;_-* &quot;-&quot;??[$€-1]_-"/>
    <numFmt numFmtId="814" formatCode="#,##0.0"/>
    <numFmt numFmtId="815" formatCode="#,##0.000"/>
    <numFmt numFmtId="816" formatCode="#,##0.0000"/>
    <numFmt numFmtId="817" formatCode="dd\.mm\.yyyy"/>
    <numFmt numFmtId="818" formatCode="000000"/>
    <numFmt numFmtId="81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809" fontId="6" fillId="0" borderId="0" applyFont="0" applyFill="0" applyBorder="0" applyNumberFormat="1">
      <alignment vertical="top"/>
    </xf>
    <xf numFmtId="810" fontId="6" fillId="0" borderId="0" applyFont="0" applyFill="0" applyBorder="0" applyNumberFormat="1">
      <alignment vertical="top"/>
    </xf>
    <xf numFmtId="811" fontId="6" fillId="0" borderId="0" applyFont="0" applyFill="0" applyBorder="0" applyNumberFormat="1">
      <alignment vertical="top"/>
    </xf>
    <xf numFmtId="81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813" fontId="20" fillId="0" borderId="0" applyFont="1" applyFill="0" applyBorder="0" applyNumberFormat="1"/>
    <xf numFmtId="38" fontId="21" fillId="0" borderId="0" applyFont="1" applyFill="0" applyBorder="0" applyNumberFormat="1">
      <alignment vertical="top"/>
    </xf>
    <xf numFmtId="814" fontId="22" fillId="33" borderId="0" applyFont="1" applyFill="1" applyBorder="0" applyNumberFormat="1">
      <protection locked="0"/>
    </xf>
    <xf numFmtId="0" fontId="23" fillId="0" borderId="0" applyFont="1" applyFill="0" applyBorder="0">
      <alignment vertical="center"/>
    </xf>
    <xf numFmtId="815" fontId="22" fillId="33" borderId="0" applyFont="1" applyFill="1" applyBorder="0" applyNumberFormat="1">
      <protection locked="0"/>
    </xf>
    <xf numFmtId="81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809" fontId="6" fillId="0" borderId="0" xfId="28" applyFont="0" applyNumberFormat="1">
      <alignment vertical="top"/>
    </xf>
    <xf numFmtId="810" fontId="6" fillId="0" borderId="0" xfId="29" applyFont="0" applyNumberFormat="1">
      <alignment vertical="top"/>
    </xf>
    <xf numFmtId="811" fontId="6" fillId="0" borderId="0" xfId="30" applyFont="0" applyNumberFormat="1">
      <alignment vertical="top"/>
    </xf>
    <xf numFmtId="81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813" fontId="20" fillId="0" borderId="0" xfId="49" applyFont="1" applyNumberFormat="1"/>
    <xf numFmtId="38" fontId="21" fillId="0" borderId="0" xfId="50" applyFont="1" applyNumberFormat="1">
      <alignment vertical="top"/>
    </xf>
    <xf numFmtId="814" fontId="22" fillId="33" borderId="0" xfId="51" applyFont="1" applyFill="1" applyNumberFormat="1">
      <protection locked="0"/>
    </xf>
    <xf numFmtId="0" fontId="23" fillId="0" borderId="0" xfId="52" applyFont="1">
      <alignment vertical="center"/>
    </xf>
    <xf numFmtId="815" fontId="22" fillId="33" borderId="0" xfId="53" applyFont="1" applyFill="1" applyNumberFormat="1">
      <protection locked="0"/>
    </xf>
    <xf numFmtId="81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818"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81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81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81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81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818"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81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816" fontId="22" fillId="39" borderId="13" xfId="0" applyFont="1" applyFill="1" applyBorder="1" applyNumberFormat="1">
      <alignment horizontal="right" vertical="center" wrapText="1"/>
      <protection locked="0"/>
    </xf>
    <xf numFmtId="81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815"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815"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81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815" fontId="47" fillId="0" borderId="12" xfId="0" applyFont="1" applyBorder="1" applyNumberFormat="1">
      <alignment horizontal="right" vertical="center" wrapText="1"/>
    </xf>
    <xf numFmtId="815"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81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81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818"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81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817" fontId="0" fillId="39" borderId="12" xfId="0" applyFont="1" applyFill="1" applyBorder="1" applyNumberFormat="1">
      <alignment horizontal="left" vertical="center" wrapText="1" indent="1"/>
      <protection locked="0"/>
    </xf>
    <xf numFmtId="817" fontId="0" fillId="0" borderId="12" xfId="0" applyFont="1" applyBorder="1" applyNumberFormat="1">
      <alignment horizontal="left" vertical="center" wrapText="1" indent="1"/>
    </xf>
    <xf numFmtId="817" fontId="0" fillId="39" borderId="12" xfId="0" applyFont="1" applyFill="1" applyBorder="1" applyNumberFormat="1">
      <alignment horizontal="center" vertical="center" wrapText="1"/>
      <protection locked="0"/>
    </xf>
    <xf numFmtId="817" fontId="47" fillId="0" borderId="0" xfId="0" applyFont="1" applyNumberFormat="1">
      <alignment horizontal="center" vertical="center" wrapText="1"/>
    </xf>
    <xf numFmtId="817" fontId="47" fillId="0" borderId="12" xfId="0" applyFont="1" applyBorder="1" applyNumberFormat="1">
      <alignment horizontal="center" vertical="center" wrapText="1"/>
    </xf>
    <xf numFmtId="817" fontId="0" fillId="39" borderId="12" xfId="0" applyFont="1" applyFill="1" applyBorder="1" applyNumberFormat="1">
      <alignment horizontal="left" vertical="center" wrapText="1"/>
      <protection locked="0"/>
    </xf>
    <xf numFmtId="817" fontId="0" fillId="36" borderId="12" xfId="0" applyFont="1" applyFill="1" applyBorder="1" applyNumberFormat="1">
      <alignment horizontal="left" vertical="center" wrapText="1" indent="1"/>
      <protection locked="0"/>
    </xf>
    <xf numFmtId="81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817" fontId="0" fillId="39" borderId="14" xfId="0" applyFont="1" applyFill="1" applyBorder="1" applyNumberFormat="1">
      <alignment horizontal="left" vertical="center" wrapText="1"/>
      <protection locked="0"/>
    </xf>
    <xf numFmtId="81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81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81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81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818" fontId="44" fillId="0" borderId="19" xfId="0" applyFont="1" applyBorder="1" applyNumberFormat="1">
      <alignment horizontal="center" vertical="center" wrapText="1"/>
    </xf>
    <xf numFmtId="818" fontId="44" fillId="0" borderId="20" xfId="0" applyFont="1" applyBorder="1" applyNumberFormat="1">
      <alignment horizontal="center" vertical="center" wrapText="1"/>
    </xf>
    <xf numFmtId="819" fontId="22" fillId="39" borderId="12" xfId="0" applyFont="1" applyFill="1" applyBorder="1" applyNumberFormat="1">
      <alignment horizontal="left" vertical="center" wrapText="1" indent="1"/>
      <protection locked="0"/>
    </xf>
    <xf numFmtId="81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81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81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81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817" fontId="22" fillId="34" borderId="12" xfId="0" applyFont="1" applyFill="1" applyBorder="1" applyNumberFormat="1">
      <alignment horizontal="left" vertical="center" wrapText="1" indent="1"/>
    </xf>
    <xf numFmtId="81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817"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81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81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818" fontId="22" fillId="0" borderId="17" xfId="0" applyFont="1" applyBorder="1" applyNumberFormat="1">
      <alignment horizontal="center" vertical="center" wrapText="1"/>
    </xf>
    <xf numFmtId="818" fontId="22" fillId="0" borderId="23" xfId="0" applyFont="1" applyBorder="1" applyNumberFormat="1">
      <alignment horizontal="center" vertical="center" wrapText="1"/>
    </xf>
    <xf numFmtId="818" fontId="22" fillId="0" borderId="14" xfId="0" applyFont="1" applyBorder="1" applyNumberFormat="1">
      <alignment horizontal="center" vertical="center" wrapText="1"/>
    </xf>
    <xf numFmtId="818" fontId="22" fillId="0" borderId="15" xfId="0" applyFont="1" applyBorder="1" applyNumberFormat="1">
      <alignment horizontal="center" vertical="center" wrapText="1"/>
    </xf>
    <xf numFmtId="81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818" fontId="22" fillId="0" borderId="36" xfId="0" applyFont="1" applyBorder="1" applyNumberFormat="1">
      <alignment horizontal="center" vertical="center" wrapText="1"/>
    </xf>
    <xf numFmtId="818" fontId="22" fillId="0" borderId="12" xfId="0" applyFont="1" applyBorder="1" applyNumberFormat="1">
      <alignment horizontal="center" vertical="center" wrapText="1"/>
    </xf>
    <xf numFmtId="818"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81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81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817"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2F9DA-2855-546B-FBD2-0.16CDD23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C8CCB-EF15-8A4A-7273-0.D851ED4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ИМУП «ПОСЖИЛКОМСЕРВИС»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87</v>
      </c>
      <c r="F8" s="824"/>
      <c r="G8" s="466" t="s">
        <v>85</v>
      </c>
      <c r="H8" s="466" t="s">
        <v>86</v>
      </c>
      <c r="I8" s="415" t="s">
        <v>84</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412BF-1951-812D-33E5-0.28BD2E1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47D24-D6E4-2F84-4AD2-0.C323FC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402697-3FF3-5458-7782-0.A3170A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9CC51-A64D-A057-181A-0.4DFC0FD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CA6C8-4529-B5EE-7866-0.B1A102B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A2AA4-111B-C839-BF84-0.FEE12A0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F9878-1D36-1973-FBBC-0.10363C0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AABDE-870E-9A6B-79C5-0.22133B4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E40FB2-101B-750E-C319-0.FF077D4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ИМУП «ПОСЖИЛКОМСЕРВИС»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87</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2000431-BBA9-FC16-3E4C-0.CC794CF9}"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3"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63D1107-6936-783F-A298-0.A6F88648}"/>
    <hyperlink ref="H17" location="Титульный!H9" display="Как заполнить?" tooltip="Помощь по работе с полями отчётной формы" xr:uid="{B174DE62-F23D-E3B1-8A76-0.378FC447}"/>
    <hyperlink ref="H39" location="Титульный!H9" display="Как заполнить?" tooltip="Помощь по работе с полями отчётной формы" xr:uid="{83045ED7-D91A-EEAF-3FA8-0.9F48D8DF}"/>
    <hyperlink ref="H62" location="Титульный!H9" display="Как заполнить?" tooltip="Помощь по работе с полями отчётной формы" xr:uid="{5E58CB49-A57B-B674-06E1-0.94D1182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0E7B5-A435-6036-FA8B-0.AC811AE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ИМУП «ПОСЖИЛКОМСЕРВИС»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87</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DA0BE-A4AE-4C5B-95FE-0.073777A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527AD-DEA1-A5DA-46B2-0.C2034A4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3EFB9-995A-6618-F03F-0.5A2D227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55D85-40FC-A405-E218-0.BDDBBD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79ACE-5764-10D7-135B-0.57FE3EF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87</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6DBCD-A3CD-C8CC-E06A-0.073DEA8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8BFED-5CBE-4A1A-2F1B-0.B22C938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DDBAF-5F06-3D06-3707-0.440F220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04AB1-B33E-E06C-E192-0.3D83706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003B4-2B01-D472-B68D-0.B3E2D48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Рабочий поселок Искателей(11811111)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0D6A-A262-5382-F423-0.B8BC066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D3C67-2CE4-849F-0A48-0.3CFB9D8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68B74-7F61-2C05-06C4-0.265D98E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164B-322F-B586-ED88-0.4329D55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ИМУП «ПОСЖИЛКОМСЕРВИС»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Холодное водоснабжение. Питьевая вода</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299</v>
      </c>
      <c r="F28" s="2371"/>
      <c r="G28" s="2371"/>
      <c r="H28" s="1646"/>
      <c r="I28" s="1646"/>
      <c r="J28" s="2128"/>
      <c r="AF28" s="1632">
        <v>11</v>
      </c>
    </row>
    <row customHeight="1" ht="24">
      <c r="E29" s="1647" t="s">
        <v>87</v>
      </c>
      <c r="F29" s="1654" t="s">
        <v>301</v>
      </c>
      <c r="G29" s="1654" t="s">
        <v>565</v>
      </c>
      <c r="H29" s="1654" t="s">
        <v>302</v>
      </c>
      <c r="I29" s="1654" t="s">
        <v>302</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551</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551</v>
      </c>
      <c r="H32" s="558"/>
      <c r="I32" s="558"/>
      <c r="J32" s="290" t="str">
        <f>FHD_NOTE_P_3</f>
        <v/>
      </c>
      <c r="K32" s="1637" t="str">
        <f>IF((LEN(E32)-LEN(SUBSTITUTE(E32,".","")))/LEN(".")=1,"p","")</f>
        <v>p</v>
      </c>
      <c r="AF32" s="1632">
        <v>11</v>
      </c>
    </row>
    <row customHeight="1" ht="11.25" hidden="1">
      <c r="A33" s="2372" t="s">
        <v>567</v>
      </c>
      <c r="D33" s="1639"/>
      <c r="E33" s="547" t="str">
        <f>FHD_NUM_P_4</f>
        <v/>
      </c>
      <c r="F33" s="1525" t="str">
        <f>FHD_P_4</f>
        <v/>
      </c>
      <c r="G33" s="1879" t="s">
        <v>551</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572</v>
      </c>
      <c r="C47" s="1637"/>
      <c r="D47" s="576"/>
      <c r="E47" s="547" t="str">
        <f>FHD_NUM_P_11</f>
        <v/>
      </c>
      <c r="F47" s="1525" t="str">
        <f>FHD_P_11</f>
        <v/>
      </c>
      <c r="G47" s="1879" t="s">
        <v>551</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573</v>
      </c>
      <c r="C48" s="1637"/>
      <c r="D48" s="1639"/>
      <c r="E48" s="547" t="str">
        <f>FHD_NUM_P_12</f>
        <v>2.3</v>
      </c>
      <c r="F48" s="1525" t="str">
        <f>FHD_P_12</f>
        <v>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551</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575</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551</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577</v>
      </c>
      <c r="C72" s="1637"/>
      <c r="D72" s="1639"/>
      <c r="E72" s="547" t="str">
        <f>FHD_NUM_P_34</f>
        <v/>
      </c>
      <c r="F72" s="1881" t="str">
        <f>FHD_P_34</f>
        <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578</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579</v>
      </c>
      <c r="C82" s="736"/>
      <c r="D82" s="734"/>
      <c r="E82" s="547" t="str">
        <f>FHD_NUM_P_44</f>
        <v>7</v>
      </c>
      <c r="F82" s="1881" t="str">
        <f>FHD_P_44</f>
        <v>Объём поднятой воды</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580</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hidden="1">
      <c r="A99" s="2372" t="s">
        <v>584</v>
      </c>
      <c r="C99" s="1637"/>
      <c r="D99" s="1639"/>
      <c r="E99" s="547" t="str">
        <f>FHD_NUM_P_61</f>
        <v/>
      </c>
      <c r="F99" s="1881" t="str">
        <f>FHD_P_61</f>
        <v/>
      </c>
      <c r="G99" s="1879" t="s">
        <v>555</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585</v>
      </c>
      <c r="G101" s="573"/>
      <c r="H101" s="574"/>
      <c r="I101" s="574"/>
      <c r="J101" s="1005" t="s">
        <v>586</v>
      </c>
      <c r="K101" s="544"/>
      <c r="AF101" s="1632">
        <v>0</v>
      </c>
    </row>
    <row s="1367" customFormat="1" customHeight="1" ht="18.75" hidden="1">
      <c r="A102" s="2372"/>
      <c r="C102" s="1637"/>
      <c r="D102" s="1639"/>
      <c r="E102" s="547" t="str">
        <f>FHD_NUM_P_62</f>
        <v/>
      </c>
      <c r="F102" s="1881" t="str">
        <f>FHD_P_62</f>
        <v/>
      </c>
      <c r="G102" s="1878" t="s">
        <v>555</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582</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587</v>
      </c>
      <c r="D104" s="1639"/>
      <c r="E104" s="547" t="str">
        <f>FHD_NUM_P_64</f>
        <v/>
      </c>
      <c r="F104" s="1881" t="str">
        <f>FHD_P_64</f>
        <v/>
      </c>
      <c r="G104" s="1878" t="s">
        <v>582</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582</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hidden="1">
      <c r="A113" s="990" t="s">
        <v>590</v>
      </c>
      <c r="D113" s="1639"/>
      <c r="E113" s="547" t="str">
        <f>FHD_NUM_P_73</f>
        <v/>
      </c>
      <c r="F113" s="1881" t="str">
        <f>FHD_P_73</f>
        <v/>
      </c>
      <c r="G113" s="971" t="s">
        <v>589</v>
      </c>
      <c r="H113" s="969"/>
      <c r="I113" s="969"/>
      <c r="J113" s="290" t="str">
        <f>FHD_NOTE_P_73</f>
        <v/>
      </c>
      <c r="K113" s="544"/>
      <c r="AF113" s="1632">
        <v>0</v>
      </c>
    </row>
    <row customHeight="1" ht="33.75">
      <c r="A114" s="990" t="s">
        <v>591</v>
      </c>
      <c r="D114" s="1639"/>
      <c r="E114" s="547" t="str">
        <f>FHD_NUM_P_74</f>
        <v>13</v>
      </c>
      <c r="F114" s="1881" t="str">
        <f>FHD_P_74</f>
        <v>Удельный расход электрической энергии на подачу воды в сеть</v>
      </c>
      <c r="G114" s="1877" t="s">
        <v>592</v>
      </c>
      <c r="H114" s="578"/>
      <c r="I114" s="578"/>
      <c r="J114" s="290" t="str">
        <f>FHD_NOTE_P_74</f>
        <v/>
      </c>
      <c r="K114" s="544"/>
      <c r="AF114" s="1632">
        <v>0</v>
      </c>
    </row>
    <row s="1636" customFormat="1" customHeight="1" ht="18.75">
      <c r="A115" s="2374" t="s">
        <v>593</v>
      </c>
      <c r="B115" s="911"/>
      <c r="C115" s="736"/>
      <c r="D115" s="734"/>
      <c r="E115" s="547" t="str">
        <f>FHD_NUM_P_75</f>
        <v>14</v>
      </c>
      <c r="F115" s="1881" t="str">
        <f>FHD_P_75</f>
        <v>Расход воды на собственные нужды, в том числе:</v>
      </c>
      <c r="G115" s="1877" t="s">
        <v>557</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557</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557</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596</v>
      </c>
      <c r="D120" s="1639"/>
      <c r="E120" s="547" t="str">
        <f>FHD_NUM_P_78</f>
        <v/>
      </c>
      <c r="F120" s="1881" t="str">
        <f>FHD_P_78</f>
        <v/>
      </c>
      <c r="G120" s="1878" t="s">
        <v>559</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585</v>
      </c>
      <c r="G122" s="573"/>
      <c r="H122" s="574"/>
      <c r="I122" s="574"/>
      <c r="J122" s="1005" t="s">
        <v>597</v>
      </c>
      <c r="K122" s="544"/>
      <c r="AF122" s="1632">
        <v>0</v>
      </c>
    </row>
    <row customHeight="1" ht="22.5" hidden="1">
      <c r="A123" s="2372"/>
      <c r="D123" s="1639"/>
      <c r="E123" s="547" t="str">
        <f>FHD_NUM_P_79</f>
        <v/>
      </c>
      <c r="F123" s="1881" t="str">
        <f>FHD_P_79</f>
        <v/>
      </c>
      <c r="G123" s="1879" t="s">
        <v>561</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585</v>
      </c>
      <c r="G125" s="573"/>
      <c r="H125" s="574"/>
      <c r="I125" s="574"/>
      <c r="J125" s="1005" t="s">
        <v>598</v>
      </c>
      <c r="K125" s="544"/>
      <c r="AF125" s="1632">
        <v>0</v>
      </c>
    </row>
    <row customHeight="1" ht="22.5" hidden="1">
      <c r="A126" s="2372"/>
      <c r="D126" s="1639"/>
      <c r="E126" s="547" t="str">
        <f>FHD_NUM_P_80</f>
        <v/>
      </c>
      <c r="F126" s="1881" t="str">
        <f>FHD_P_80</f>
        <v/>
      </c>
      <c r="G126" s="1879" t="s">
        <v>599</v>
      </c>
      <c r="H126" s="558"/>
      <c r="I126" s="558"/>
      <c r="J126" s="290" t="str">
        <f>FHD_NOTE_P_80</f>
        <v/>
      </c>
      <c r="K126" s="544"/>
      <c r="AF126" s="1632">
        <v>0</v>
      </c>
    </row>
    <row customHeight="1" ht="18.75" hidden="1">
      <c r="A127" s="2372"/>
      <c r="D127" s="1639"/>
      <c r="E127" s="547" t="str">
        <f>FHD_NUM_P_81</f>
        <v/>
      </c>
      <c r="F127" s="1881" t="str">
        <f>FHD_P_81</f>
        <v/>
      </c>
      <c r="G127" s="1879" t="s">
        <v>600</v>
      </c>
      <c r="H127" s="558"/>
      <c r="I127" s="558"/>
      <c r="J127" s="290" t="str">
        <f>FHD_NOTE_P_81</f>
        <v/>
      </c>
      <c r="K127" s="544"/>
      <c r="AF127" s="1632">
        <v>0</v>
      </c>
    </row>
    <row customHeight="1" ht="18.75" hidden="1">
      <c r="A128" s="2372"/>
      <c r="C128" s="1637" t="s">
        <v>587</v>
      </c>
      <c r="D128" s="1639"/>
      <c r="E128" s="547" t="str">
        <f>FHD_NUM_P_82</f>
        <v/>
      </c>
      <c r="F128" s="1881" t="str">
        <f>FHD_P_82</f>
        <v/>
      </c>
      <c r="G128" s="1879" t="s">
        <v>305</v>
      </c>
      <c r="H128" s="402"/>
      <c r="I128" s="402"/>
      <c r="J128" s="290" t="str">
        <f>FHD_NOTE_P_82</f>
        <v/>
      </c>
      <c r="K128" s="544"/>
      <c r="AF128" s="1632">
        <v>0</v>
      </c>
    </row>
    <row customHeight="1" ht="18.75" hidden="1">
      <c r="A129" s="2372"/>
      <c r="C129" s="1637" t="s">
        <v>587</v>
      </c>
      <c r="D129" s="1639"/>
      <c r="E129" s="547" t="str">
        <f>FHD_NUM_P_83</f>
        <v/>
      </c>
      <c r="F129" s="1525" t="str">
        <f>FHD_P_83</f>
        <v/>
      </c>
      <c r="G129" s="1879" t="s">
        <v>305</v>
      </c>
      <c r="H129" s="402"/>
      <c r="I129" s="402"/>
      <c r="J129" s="290" t="str">
        <f>FHD_NOTE_P_83</f>
        <v/>
      </c>
      <c r="K129" s="544"/>
      <c r="AF129" s="1632">
        <v>0</v>
      </c>
    </row>
    <row customHeight="1" ht="18.75" hidden="1">
      <c r="A130" s="2372"/>
      <c r="C130" s="1637" t="s">
        <v>587</v>
      </c>
      <c r="D130" s="1639"/>
      <c r="E130" s="547" t="str">
        <f>FHD_NUM_P_84</f>
        <v/>
      </c>
      <c r="F130" s="1525" t="str">
        <f>FHD_P_84</f>
        <v/>
      </c>
      <c r="G130" s="1879" t="s">
        <v>305</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FD76EE-5358-C7DF-6CA2-0.FD13BB4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ИМУП «ПОСЖИЛКОМСЕРВИС»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87</v>
      </c>
      <c r="E10" s="2128" t="s">
        <v>87</v>
      </c>
      <c r="F10" s="2128"/>
      <c r="G10" s="522" t="s">
        <v>301</v>
      </c>
      <c r="H10" s="2128" t="s">
        <v>87</v>
      </c>
      <c r="I10" s="2128"/>
      <c r="J10" s="522" t="s">
        <v>601</v>
      </c>
      <c r="K10" s="522" t="s">
        <v>602</v>
      </c>
      <c r="L10" s="2128" t="s">
        <v>87</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Холодное водоснабжение. Питьевая вода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8917D-33D8-D7A4-8C04-0.DFD1876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ИМУП «ПОСЖИЛКОМСЕРВИС»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105</v>
      </c>
      <c r="K10" s="2369"/>
      <c r="L10" s="2030" t="str">
        <f>IF(L9="","",INDEX(DIFFERENTIATION_UNMERGE_VD,MATCH(L9,DIFFERENTIATION_ID_DIFF,0)))</f>
        <v/>
      </c>
      <c r="M10" s="2030" t="str">
        <f>IF(M9="","",INDEX(DIFFERENTIATION_UNMERGE_VD,MATCH(M9,DIFFERENTIATION_ID_DIFF,0)))</f>
        <v>Холодное водоснабжение. Питьевая вода</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87</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02CEBD-4EA6-C8ED-F6A7-0.BA31297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ИМУП «ПОСЖИЛКОМСЕРВИС»</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87</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89</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31174-C2B1-B674-FF42-0.A849956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ИМУП «ПОСЖИЛКОМСЕРВИС»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Холодное водоснабжение. Питьевая вода</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299</v>
      </c>
      <c r="F13" s="2371"/>
      <c r="G13" s="2371"/>
      <c r="H13" s="1552"/>
      <c r="I13" s="1552"/>
      <c r="J13" s="2128"/>
      <c r="AF13" s="1632">
        <v>11</v>
      </c>
    </row>
    <row customHeight="1" ht="24">
      <c r="E14" s="1640" t="s">
        <v>87</v>
      </c>
      <c r="F14" s="1635" t="s">
        <v>301</v>
      </c>
      <c r="G14" s="1635" t="s">
        <v>565</v>
      </c>
      <c r="H14" s="1635" t="s">
        <v>302</v>
      </c>
      <c r="I14" s="1635" t="s">
        <v>302</v>
      </c>
      <c r="J14" s="2128"/>
      <c r="AF14" s="1632">
        <v>23</v>
      </c>
    </row>
    <row customHeight="1" ht="19.95">
      <c r="D15" s="1639"/>
      <c r="E15" s="1631" t="s">
        <v>109</v>
      </c>
      <c r="F15" s="708" t="s">
        <v>704</v>
      </c>
      <c r="G15" s="1647" t="s">
        <v>551</v>
      </c>
      <c r="H15" s="558"/>
      <c r="I15" s="558"/>
      <c r="J15" s="290" t="s">
        <v>705</v>
      </c>
      <c r="K15" s="544" t="s">
        <v>629</v>
      </c>
      <c r="AF15" s="1632">
        <v>19</v>
      </c>
    </row>
    <row customHeight="1" ht="35.699999999999996">
      <c r="D16" s="1639"/>
      <c r="E16" s="1631" t="s">
        <v>110</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89</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EDA182-271D-5225-2EBF-0.F975166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ИМУП «ПОСЖИЛКОМСЕРВИС»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Холодное водоснабжение. Питьевая вода</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299</v>
      </c>
      <c r="F13" s="2371"/>
      <c r="G13" s="2371"/>
      <c r="H13" s="1657"/>
      <c r="I13" s="1657"/>
      <c r="J13" s="2128"/>
      <c r="AF13" s="1632">
        <v>11</v>
      </c>
    </row>
    <row customHeight="1" ht="24">
      <c r="E14" s="1658" t="s">
        <v>87</v>
      </c>
      <c r="F14" s="1661" t="s">
        <v>301</v>
      </c>
      <c r="G14" s="1661" t="s">
        <v>565</v>
      </c>
      <c r="H14" s="1661" t="s">
        <v>302</v>
      </c>
      <c r="I14" s="1661" t="s">
        <v>302</v>
      </c>
      <c r="J14" s="2128"/>
      <c r="AF14" s="1632">
        <v>23</v>
      </c>
    </row>
    <row customHeight="1" ht="19.9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BFE39-956B-5781-F44B-0.AB37F4E4}"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ИМУП «ПОСЖИЛКОМСЕРВИС»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Холодное водоснабжение. Питьевая вода</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87</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hidden="1">
      <c r="A13" s="2393" t="s">
        <v>807</v>
      </c>
      <c r="D13" s="954" t="s">
        <v>109</v>
      </c>
      <c r="E13" s="280" t="s">
        <v>808</v>
      </c>
      <c r="F13" s="661" t="s">
        <v>809</v>
      </c>
      <c r="G13" s="558"/>
      <c r="H13" s="662"/>
      <c r="I13" s="558"/>
      <c r="J13" s="662"/>
      <c r="K13" s="290" t="s">
        <v>810</v>
      </c>
      <c r="L13" s="721"/>
      <c r="X13" s="506">
        <v>0</v>
      </c>
    </row>
    <row customHeight="1" ht="22.5" hidden="1">
      <c r="A14" s="2393"/>
      <c r="D14" s="540" t="s">
        <v>110</v>
      </c>
      <c r="E14" s="280" t="s">
        <v>811</v>
      </c>
      <c r="F14" s="661" t="s">
        <v>812</v>
      </c>
      <c r="G14" s="558"/>
      <c r="H14" s="663"/>
      <c r="I14" s="558"/>
      <c r="J14" s="663"/>
      <c r="K14" s="290" t="s">
        <v>813</v>
      </c>
      <c r="L14" s="721"/>
      <c r="X14" s="506">
        <v>0</v>
      </c>
    </row>
    <row s="1636" customFormat="1" customHeight="1" ht="78.75" hidden="1">
      <c r="A15" s="2393"/>
      <c r="B15" s="512"/>
      <c r="D15" s="954" t="s">
        <v>89</v>
      </c>
      <c r="E15" s="708" t="s">
        <v>814</v>
      </c>
      <c r="F15" s="951" t="s">
        <v>305</v>
      </c>
      <c r="G15" s="951" t="s">
        <v>305</v>
      </c>
      <c r="H15" s="107"/>
      <c r="I15" s="951" t="s">
        <v>305</v>
      </c>
      <c r="J15" s="107"/>
      <c r="K15" s="290" t="s">
        <v>815</v>
      </c>
      <c r="L15" s="721"/>
      <c r="X15" s="759">
        <v>0</v>
      </c>
    </row>
    <row s="1636" customFormat="1" customHeight="1" ht="22.5" hidden="1">
      <c r="A16" s="2393"/>
      <c r="B16" s="512"/>
      <c r="D16" s="954" t="s">
        <v>323</v>
      </c>
      <c r="E16" s="955" t="s">
        <v>816</v>
      </c>
      <c r="F16" s="951" t="s">
        <v>817</v>
      </c>
      <c r="G16" s="818"/>
      <c r="H16" s="107"/>
      <c r="I16" s="818"/>
      <c r="J16" s="107"/>
      <c r="K16" s="290"/>
      <c r="L16" s="721"/>
      <c r="X16" s="759">
        <v>0</v>
      </c>
    </row>
    <row s="1636" customFormat="1" customHeight="1" ht="22.5" hidden="1">
      <c r="A17" s="2393"/>
      <c r="B17" s="512"/>
      <c r="D17" s="954" t="s">
        <v>331</v>
      </c>
      <c r="E17" s="955" t="s">
        <v>818</v>
      </c>
      <c r="F17" s="951" t="s">
        <v>819</v>
      </c>
      <c r="G17" s="818"/>
      <c r="H17" s="107"/>
      <c r="I17" s="818"/>
      <c r="J17" s="107"/>
      <c r="K17" s="290"/>
      <c r="L17" s="721"/>
      <c r="X17" s="759">
        <v>0</v>
      </c>
    </row>
    <row s="1636" customFormat="1" customHeight="1" ht="33.75" hidden="1">
      <c r="A18" s="2393"/>
      <c r="B18" s="512"/>
      <c r="D18" s="954" t="s">
        <v>333</v>
      </c>
      <c r="E18" s="955" t="s">
        <v>820</v>
      </c>
      <c r="F18" s="951" t="s">
        <v>570</v>
      </c>
      <c r="G18" s="681"/>
      <c r="H18" s="107"/>
      <c r="I18" s="681"/>
      <c r="J18" s="107"/>
      <c r="K18" s="290"/>
      <c r="L18" s="721"/>
      <c r="X18" s="759">
        <v>0</v>
      </c>
    </row>
    <row customHeight="1" ht="101.25" hidden="1">
      <c r="A19" s="2393"/>
      <c r="D19" s="954" t="s">
        <v>90</v>
      </c>
      <c r="E19" s="280" t="s">
        <v>821</v>
      </c>
      <c r="F19" s="661" t="s">
        <v>545</v>
      </c>
      <c r="G19" s="664"/>
      <c r="H19" s="663"/>
      <c r="I19" s="956"/>
      <c r="J19" s="663"/>
      <c r="K19" s="290" t="s">
        <v>822</v>
      </c>
      <c r="L19" s="721"/>
      <c r="X19" s="506">
        <v>0</v>
      </c>
    </row>
    <row s="1636" customFormat="1" customHeight="1" ht="18.75" hidden="1">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hidden="1">
      <c r="A21" s="2393"/>
      <c r="C21" s="957"/>
      <c r="D21" s="954" t="s">
        <v>756</v>
      </c>
      <c r="E21" s="577" t="s">
        <v>824</v>
      </c>
      <c r="F21" s="951" t="s">
        <v>825</v>
      </c>
      <c r="G21" s="681"/>
      <c r="H21" s="107"/>
      <c r="I21" s="681"/>
      <c r="J21" s="107"/>
      <c r="K21" s="949"/>
      <c r="L21" s="721"/>
      <c r="W21" s="676"/>
      <c r="X21" s="759">
        <v>0</v>
      </c>
    </row>
    <row s="1636" customFormat="1" customHeight="1" ht="33.75" hidden="1">
      <c r="A22" s="2393"/>
      <c r="C22" s="957"/>
      <c r="D22" s="954" t="s">
        <v>759</v>
      </c>
      <c r="E22" s="577" t="s">
        <v>826</v>
      </c>
      <c r="F22" s="951" t="s">
        <v>827</v>
      </c>
      <c r="G22" s="681"/>
      <c r="H22" s="107"/>
      <c r="I22" s="681"/>
      <c r="J22" s="107"/>
      <c r="K22" s="949"/>
      <c r="L22" s="721"/>
      <c r="W22" s="676"/>
      <c r="X22" s="759">
        <v>0</v>
      </c>
    </row>
    <row s="1636" customFormat="1" customHeight="1" ht="22.5" hidden="1">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hidden="1">
      <c r="A24" s="2393"/>
      <c r="C24" s="957"/>
      <c r="D24" s="954" t="s">
        <v>829</v>
      </c>
      <c r="E24" s="577" t="s">
        <v>830</v>
      </c>
      <c r="F24" s="951" t="s">
        <v>831</v>
      </c>
      <c r="G24" s="681"/>
      <c r="H24" s="687"/>
      <c r="I24" s="681"/>
      <c r="J24" s="687"/>
      <c r="K24" s="949"/>
      <c r="L24" s="721"/>
      <c r="W24" s="676"/>
      <c r="X24" s="759">
        <v>0</v>
      </c>
    </row>
    <row s="1636" customFormat="1" customHeight="1" ht="22.5" hidden="1">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hidden="1">
      <c r="A26" s="2393"/>
      <c r="C26" s="957"/>
      <c r="D26" s="954" t="s">
        <v>834</v>
      </c>
      <c r="E26" s="554" t="s">
        <v>835</v>
      </c>
      <c r="F26" s="951" t="s">
        <v>836</v>
      </c>
      <c r="G26" s="681"/>
      <c r="H26" s="687"/>
      <c r="I26" s="681"/>
      <c r="J26" s="687"/>
      <c r="K26" s="949"/>
      <c r="L26" s="721"/>
      <c r="W26" s="676"/>
      <c r="X26" s="759">
        <v>0</v>
      </c>
    </row>
    <row s="1636" customFormat="1" customHeight="1" ht="18.75" hidden="1">
      <c r="A27" s="2393"/>
      <c r="C27" s="957"/>
      <c r="D27" s="954" t="s">
        <v>837</v>
      </c>
      <c r="E27" s="554" t="s">
        <v>838</v>
      </c>
      <c r="F27" s="951" t="s">
        <v>839</v>
      </c>
      <c r="G27" s="681"/>
      <c r="H27" s="687"/>
      <c r="I27" s="681"/>
      <c r="J27" s="687"/>
      <c r="K27" s="949"/>
      <c r="L27" s="721"/>
      <c r="W27" s="676"/>
      <c r="X27" s="759">
        <v>0</v>
      </c>
    </row>
    <row s="1636" customFormat="1" customHeight="1" ht="18.75" hidden="1">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hidden="1">
      <c r="A29" s="2393"/>
      <c r="C29" s="957"/>
      <c r="D29" s="954" t="s">
        <v>842</v>
      </c>
      <c r="E29" s="554" t="s">
        <v>835</v>
      </c>
      <c r="F29" s="951" t="s">
        <v>843</v>
      </c>
      <c r="G29" s="681"/>
      <c r="H29" s="687"/>
      <c r="I29" s="681"/>
      <c r="J29" s="687"/>
      <c r="K29" s="949"/>
      <c r="L29" s="721"/>
      <c r="W29" s="676"/>
      <c r="X29" s="759">
        <v>0</v>
      </c>
    </row>
    <row s="1636" customFormat="1" customHeight="1" ht="18.75" hidden="1">
      <c r="A30" s="2393"/>
      <c r="C30" s="957"/>
      <c r="D30" s="954" t="s">
        <v>844</v>
      </c>
      <c r="E30" s="554" t="s">
        <v>845</v>
      </c>
      <c r="F30" s="951" t="s">
        <v>846</v>
      </c>
      <c r="G30" s="681"/>
      <c r="H30" s="687"/>
      <c r="I30" s="681"/>
      <c r="J30" s="687"/>
      <c r="K30" s="949"/>
      <c r="L30" s="721"/>
      <c r="W30" s="676"/>
      <c r="X30" s="759">
        <v>0</v>
      </c>
    </row>
    <row customHeight="1" ht="126.75" hidden="1">
      <c r="A31" s="2393"/>
      <c r="D31" s="954" t="s">
        <v>111</v>
      </c>
      <c r="E31" s="280" t="s">
        <v>847</v>
      </c>
      <c r="F31" s="661" t="s">
        <v>557</v>
      </c>
      <c r="G31" s="558"/>
      <c r="H31" s="663"/>
      <c r="I31" s="558"/>
      <c r="J31" s="663"/>
      <c r="K31" s="290" t="s">
        <v>848</v>
      </c>
      <c r="L31" s="721"/>
      <c r="X31" s="506">
        <v>0</v>
      </c>
    </row>
    <row customHeight="1" ht="56.25" hidden="1">
      <c r="A32" s="2393"/>
      <c r="D32" s="954" t="s">
        <v>91</v>
      </c>
      <c r="E32" s="280" t="s">
        <v>849</v>
      </c>
      <c r="F32" s="540" t="s">
        <v>819</v>
      </c>
      <c r="G32" s="558"/>
      <c r="H32" s="663"/>
      <c r="I32" s="558"/>
      <c r="J32" s="663"/>
      <c r="K32" s="290" t="s">
        <v>850</v>
      </c>
      <c r="L32" s="721"/>
      <c r="X32" s="506">
        <v>0</v>
      </c>
    </row>
    <row customHeight="1" ht="11.25" hidden="1">
      <c r="A33" s="2393"/>
      <c r="E33" s="665"/>
      <c r="F33" s="182"/>
      <c r="G33" s="182"/>
      <c r="H33" s="182"/>
      <c r="I33" s="182"/>
      <c r="J33" s="182"/>
      <c r="K33" s="182"/>
      <c r="X33" s="506">
        <v>0</v>
      </c>
    </row>
    <row customHeight="1" ht="12.75" hidden="1">
      <c r="A34" s="2393"/>
      <c r="D34" s="66">
        <v>1</v>
      </c>
      <c r="E34" s="336" t="s">
        <v>851</v>
      </c>
      <c r="X34" s="506">
        <v>0</v>
      </c>
    </row>
    <row customHeight="1" ht="11.25" hidden="1">
      <c r="A35" s="2393"/>
      <c r="D35" s="370"/>
      <c r="E35" s="336" t="s">
        <v>852</v>
      </c>
      <c r="X35" s="506">
        <v>0</v>
      </c>
    </row>
    <row s="1636" customFormat="1" customHeight="1" ht="11.549999999999999">
      <c r="A36" s="1034"/>
      <c r="B36" s="519"/>
      <c r="D36" s="1035"/>
      <c r="E36" s="1036"/>
      <c r="X36" s="510">
        <v>11</v>
      </c>
    </row>
    <row s="1636" customFormat="1" customHeight="1" ht="22.5">
      <c r="A37" s="2393" t="s">
        <v>853</v>
      </c>
      <c r="B37" s="512"/>
      <c r="D37" s="954">
        <v>1</v>
      </c>
      <c r="E37" s="708" t="s">
        <v>854</v>
      </c>
      <c r="F37" s="661" t="s">
        <v>809</v>
      </c>
      <c r="G37" s="558"/>
      <c r="H37" s="520"/>
      <c r="I37" s="558"/>
      <c r="J37" s="520"/>
      <c r="K37" s="290" t="s">
        <v>855</v>
      </c>
      <c r="X37" s="759">
        <v>0</v>
      </c>
    </row>
    <row s="1636" customFormat="1" customHeight="1" ht="22.5">
      <c r="A38" s="2393"/>
      <c r="B38" s="512"/>
      <c r="D38" s="670" t="s">
        <v>110</v>
      </c>
      <c r="E38" s="1033" t="s">
        <v>856</v>
      </c>
      <c r="F38" s="1037" t="s">
        <v>545</v>
      </c>
      <c r="G38" s="1037" t="s">
        <v>545</v>
      </c>
      <c r="H38" s="1031"/>
      <c r="I38" s="1037" t="s">
        <v>545</v>
      </c>
      <c r="J38" s="1031"/>
      <c r="K38" s="1032"/>
      <c r="X38" s="759">
        <v>0</v>
      </c>
    </row>
    <row s="1636" customFormat="1" customHeight="1" ht="33.75">
      <c r="A39" s="2393"/>
      <c r="B39" s="512"/>
      <c r="D39" s="666" t="s">
        <v>711</v>
      </c>
      <c r="E39" s="724" t="s">
        <v>857</v>
      </c>
      <c r="F39" s="661" t="s">
        <v>858</v>
      </c>
      <c r="G39" s="669"/>
      <c r="H39" s="1024"/>
      <c r="I39" s="669"/>
      <c r="J39" s="1024"/>
      <c r="K39" s="290" t="s">
        <v>859</v>
      </c>
      <c r="X39" s="759">
        <v>0</v>
      </c>
    </row>
    <row s="1636" customFormat="1" customHeight="1" ht="33.75">
      <c r="A40" s="2393"/>
      <c r="B40" s="512"/>
      <c r="D40" s="666" t="s">
        <v>714</v>
      </c>
      <c r="E40" s="724" t="s">
        <v>860</v>
      </c>
      <c r="F40" s="1028" t="s">
        <v>861</v>
      </c>
      <c r="G40" s="742"/>
      <c r="H40" s="1024"/>
      <c r="I40" s="742"/>
      <c r="J40" s="1024"/>
      <c r="K40" s="290" t="s">
        <v>862</v>
      </c>
      <c r="X40" s="759">
        <v>0</v>
      </c>
    </row>
    <row s="1636" customFormat="1" customHeight="1" ht="22.5">
      <c r="A41" s="2393"/>
      <c r="B41" s="512"/>
      <c r="D41" s="666" t="s">
        <v>89</v>
      </c>
      <c r="E41" s="723" t="s">
        <v>863</v>
      </c>
      <c r="F41" s="661" t="s">
        <v>545</v>
      </c>
      <c r="G41" s="661" t="s">
        <v>545</v>
      </c>
      <c r="H41" s="1025"/>
      <c r="I41" s="661" t="s">
        <v>545</v>
      </c>
      <c r="J41" s="1025"/>
      <c r="K41" s="303"/>
      <c r="X41" s="759">
        <v>0</v>
      </c>
    </row>
    <row s="1636" customFormat="1" customHeight="1" ht="45">
      <c r="A42" s="2393"/>
      <c r="B42" s="512"/>
      <c r="D42" s="666" t="s">
        <v>323</v>
      </c>
      <c r="E42" s="724" t="s">
        <v>864</v>
      </c>
      <c r="F42" s="661" t="s">
        <v>557</v>
      </c>
      <c r="G42" s="558"/>
      <c r="H42" s="1025"/>
      <c r="I42" s="558"/>
      <c r="J42" s="1025"/>
      <c r="K42" s="303" t="s">
        <v>865</v>
      </c>
      <c r="X42" s="759">
        <v>0</v>
      </c>
    </row>
    <row s="1636" customFormat="1" customHeight="1" ht="45">
      <c r="A43" s="2393"/>
      <c r="B43" s="512"/>
      <c r="D43" s="666" t="s">
        <v>331</v>
      </c>
      <c r="E43" s="668" t="s">
        <v>866</v>
      </c>
      <c r="F43" s="1029" t="s">
        <v>557</v>
      </c>
      <c r="G43" s="743"/>
      <c r="H43" s="1024"/>
      <c r="I43" s="743"/>
      <c r="J43" s="1024"/>
      <c r="K43" s="303" t="s">
        <v>867</v>
      </c>
      <c r="X43" s="759">
        <v>0</v>
      </c>
    </row>
    <row s="1636" customFormat="1" customHeight="1" ht="11.25">
      <c r="A44" s="2393"/>
      <c r="B44" s="512"/>
      <c r="D44" s="666" t="s">
        <v>90</v>
      </c>
      <c r="E44" s="667" t="s">
        <v>868</v>
      </c>
      <c r="F44" s="661" t="s">
        <v>858</v>
      </c>
      <c r="G44" s="669"/>
      <c r="H44" s="1024"/>
      <c r="I44" s="669"/>
      <c r="J44" s="1024"/>
      <c r="K44" s="290"/>
      <c r="X44" s="759">
        <v>0</v>
      </c>
    </row>
    <row s="1636" customFormat="1" customHeight="1" ht="11.25">
      <c r="A45" s="2393"/>
      <c r="B45" s="512"/>
      <c r="D45" s="666" t="s">
        <v>753</v>
      </c>
      <c r="E45" s="668" t="s">
        <v>869</v>
      </c>
      <c r="F45" s="661" t="s">
        <v>858</v>
      </c>
      <c r="G45" s="669"/>
      <c r="H45" s="1024"/>
      <c r="I45" s="669"/>
      <c r="J45" s="1024"/>
      <c r="K45" s="290"/>
      <c r="X45" s="759">
        <v>0</v>
      </c>
    </row>
    <row s="1636" customFormat="1" customHeight="1" ht="11.25">
      <c r="A46" s="2393"/>
      <c r="B46" s="512"/>
      <c r="D46" s="666" t="s">
        <v>795</v>
      </c>
      <c r="E46" s="668" t="s">
        <v>870</v>
      </c>
      <c r="F46" s="661" t="s">
        <v>858</v>
      </c>
      <c r="G46" s="669"/>
      <c r="H46" s="1024"/>
      <c r="I46" s="669"/>
      <c r="J46" s="1024"/>
      <c r="K46" s="290"/>
      <c r="X46" s="759">
        <v>0</v>
      </c>
    </row>
    <row s="1636" customFormat="1" customHeight="1" ht="11.25">
      <c r="A47" s="2393"/>
      <c r="B47" s="512"/>
      <c r="D47" s="666" t="s">
        <v>798</v>
      </c>
      <c r="E47" s="668" t="s">
        <v>871</v>
      </c>
      <c r="F47" s="661" t="s">
        <v>858</v>
      </c>
      <c r="G47" s="669"/>
      <c r="H47" s="1024"/>
      <c r="I47" s="669"/>
      <c r="J47" s="1024"/>
      <c r="K47" s="290"/>
      <c r="X47" s="759">
        <v>0</v>
      </c>
    </row>
    <row s="1636" customFormat="1" customHeight="1" ht="11.25">
      <c r="A48" s="2393"/>
      <c r="B48" s="512"/>
      <c r="D48" s="666" t="s">
        <v>872</v>
      </c>
      <c r="E48" s="672" t="s">
        <v>873</v>
      </c>
      <c r="F48" s="661" t="s">
        <v>858</v>
      </c>
      <c r="G48" s="669"/>
      <c r="H48" s="1024"/>
      <c r="I48" s="669"/>
      <c r="J48" s="1024"/>
      <c r="K48" s="290"/>
      <c r="X48" s="759">
        <v>0</v>
      </c>
    </row>
    <row s="1636" customFormat="1" customHeight="1" ht="11.25">
      <c r="A49" s="2393"/>
      <c r="B49" s="512"/>
      <c r="D49" s="666" t="s">
        <v>874</v>
      </c>
      <c r="E49" s="672" t="s">
        <v>875</v>
      </c>
      <c r="F49" s="661" t="s">
        <v>858</v>
      </c>
      <c r="G49" s="669"/>
      <c r="H49" s="1024"/>
      <c r="I49" s="669"/>
      <c r="J49" s="1024"/>
      <c r="K49" s="290"/>
      <c r="X49" s="759">
        <v>0</v>
      </c>
    </row>
    <row s="1636" customFormat="1" customHeight="1" ht="11.25">
      <c r="A50" s="2393"/>
      <c r="B50" s="512"/>
      <c r="D50" s="666" t="s">
        <v>876</v>
      </c>
      <c r="E50" s="668" t="s">
        <v>877</v>
      </c>
      <c r="F50" s="661" t="s">
        <v>858</v>
      </c>
      <c r="G50" s="669"/>
      <c r="H50" s="1024"/>
      <c r="I50" s="669"/>
      <c r="J50" s="1024"/>
      <c r="K50" s="290"/>
      <c r="X50" s="759">
        <v>0</v>
      </c>
    </row>
    <row s="1636" customFormat="1" customHeight="1" ht="11.25">
      <c r="A51" s="2393"/>
      <c r="B51" s="512"/>
      <c r="D51" s="666" t="s">
        <v>878</v>
      </c>
      <c r="E51" s="668" t="s">
        <v>879</v>
      </c>
      <c r="F51" s="661" t="s">
        <v>858</v>
      </c>
      <c r="G51" s="669"/>
      <c r="H51" s="1024"/>
      <c r="I51" s="669"/>
      <c r="J51" s="1024"/>
      <c r="K51" s="290"/>
      <c r="X51" s="759">
        <v>0</v>
      </c>
    </row>
    <row s="1636" customFormat="1" customHeight="1" ht="45">
      <c r="A52" s="2393"/>
      <c r="B52" s="512"/>
      <c r="D52" s="666" t="s">
        <v>111</v>
      </c>
      <c r="E52" s="667" t="s">
        <v>880</v>
      </c>
      <c r="F52" s="661" t="s">
        <v>858</v>
      </c>
      <c r="G52" s="669"/>
      <c r="H52" s="1024"/>
      <c r="I52" s="669"/>
      <c r="J52" s="1024"/>
      <c r="K52" s="290"/>
      <c r="X52" s="759">
        <v>0</v>
      </c>
    </row>
    <row s="1636" customFormat="1" customHeight="1" ht="11.25">
      <c r="A53" s="2393"/>
      <c r="B53" s="512"/>
      <c r="D53" s="666" t="s">
        <v>312</v>
      </c>
      <c r="E53" s="668" t="s">
        <v>869</v>
      </c>
      <c r="F53" s="661" t="s">
        <v>858</v>
      </c>
      <c r="G53" s="669"/>
      <c r="H53" s="1024"/>
      <c r="I53" s="669"/>
      <c r="J53" s="1024"/>
      <c r="K53" s="290"/>
      <c r="X53" s="759">
        <v>0</v>
      </c>
    </row>
    <row s="1636" customFormat="1" customHeight="1" ht="11.25">
      <c r="A54" s="2393"/>
      <c r="B54" s="512"/>
      <c r="D54" s="666" t="s">
        <v>881</v>
      </c>
      <c r="E54" s="668" t="s">
        <v>870</v>
      </c>
      <c r="F54" s="661" t="s">
        <v>858</v>
      </c>
      <c r="G54" s="669"/>
      <c r="H54" s="1024"/>
      <c r="I54" s="669"/>
      <c r="J54" s="1024"/>
      <c r="K54" s="290"/>
      <c r="X54" s="759">
        <v>0</v>
      </c>
    </row>
    <row s="1636" customFormat="1" customHeight="1" ht="11.25">
      <c r="A55" s="2393"/>
      <c r="B55" s="512"/>
      <c r="D55" s="666" t="s">
        <v>882</v>
      </c>
      <c r="E55" s="668" t="s">
        <v>871</v>
      </c>
      <c r="F55" s="661" t="s">
        <v>858</v>
      </c>
      <c r="G55" s="669"/>
      <c r="H55" s="1024"/>
      <c r="I55" s="669"/>
      <c r="J55" s="1024"/>
      <c r="K55" s="290"/>
      <c r="X55" s="759">
        <v>0</v>
      </c>
    </row>
    <row s="1636" customFormat="1" customHeight="1" ht="11.25">
      <c r="A56" s="2393"/>
      <c r="B56" s="512"/>
      <c r="D56" s="666" t="s">
        <v>883</v>
      </c>
      <c r="E56" s="672" t="s">
        <v>873</v>
      </c>
      <c r="F56" s="661" t="s">
        <v>858</v>
      </c>
      <c r="G56" s="669"/>
      <c r="H56" s="1024"/>
      <c r="I56" s="669"/>
      <c r="J56" s="1024"/>
      <c r="K56" s="290"/>
      <c r="X56" s="759">
        <v>0</v>
      </c>
    </row>
    <row s="1636" customFormat="1" customHeight="1" ht="11.25">
      <c r="A57" s="2393"/>
      <c r="B57" s="512"/>
      <c r="D57" s="666" t="s">
        <v>884</v>
      </c>
      <c r="E57" s="672" t="s">
        <v>875</v>
      </c>
      <c r="F57" s="661" t="s">
        <v>858</v>
      </c>
      <c r="G57" s="669"/>
      <c r="H57" s="1024"/>
      <c r="I57" s="669"/>
      <c r="J57" s="1024"/>
      <c r="K57" s="290"/>
      <c r="X57" s="759">
        <v>0</v>
      </c>
    </row>
    <row s="1636" customFormat="1" customHeight="1" ht="11.25">
      <c r="A58" s="2393"/>
      <c r="B58" s="512"/>
      <c r="D58" s="666" t="s">
        <v>885</v>
      </c>
      <c r="E58" s="668" t="s">
        <v>877</v>
      </c>
      <c r="F58" s="661" t="s">
        <v>858</v>
      </c>
      <c r="G58" s="669"/>
      <c r="H58" s="1024"/>
      <c r="I58" s="669"/>
      <c r="J58" s="1024"/>
      <c r="K58" s="290"/>
      <c r="X58" s="759">
        <v>0</v>
      </c>
    </row>
    <row s="1636" customFormat="1" customHeight="1" ht="11.25">
      <c r="A59" s="2393"/>
      <c r="B59" s="512"/>
      <c r="D59" s="666" t="s">
        <v>886</v>
      </c>
      <c r="E59" s="668" t="s">
        <v>879</v>
      </c>
      <c r="F59" s="661" t="s">
        <v>858</v>
      </c>
      <c r="G59" s="669"/>
      <c r="H59" s="1024"/>
      <c r="I59" s="669"/>
      <c r="J59" s="1024"/>
      <c r="K59" s="290"/>
      <c r="X59" s="759">
        <v>0</v>
      </c>
    </row>
    <row s="1636" customFormat="1" customHeight="1" ht="33.75">
      <c r="A60" s="2393"/>
      <c r="B60" s="512"/>
      <c r="D60" s="666" t="s">
        <v>91</v>
      </c>
      <c r="E60" s="667" t="s">
        <v>887</v>
      </c>
      <c r="F60" s="722" t="s">
        <v>557</v>
      </c>
      <c r="G60" s="743"/>
      <c r="H60" s="1024"/>
      <c r="I60" s="743"/>
      <c r="J60" s="1024"/>
      <c r="K60" s="303" t="s">
        <v>888</v>
      </c>
      <c r="X60" s="759">
        <v>0</v>
      </c>
    </row>
    <row s="1636" customFormat="1" customHeight="1" ht="33.75">
      <c r="A61" s="2393"/>
      <c r="B61" s="512"/>
      <c r="D61" s="666" t="s">
        <v>92</v>
      </c>
      <c r="E61" s="667" t="s">
        <v>889</v>
      </c>
      <c r="F61" s="727" t="s">
        <v>819</v>
      </c>
      <c r="G61" s="669"/>
      <c r="H61" s="1024"/>
      <c r="I61" s="669"/>
      <c r="J61" s="1024"/>
      <c r="K61" s="290"/>
      <c r="X61" s="759">
        <v>0</v>
      </c>
    </row>
    <row s="1636" customFormat="1" customHeight="1" ht="22.5">
      <c r="A62" s="2393"/>
      <c r="B62" s="512" t="s">
        <v>587</v>
      </c>
      <c r="D62" s="666" t="s">
        <v>112</v>
      </c>
      <c r="E62" s="667" t="s">
        <v>890</v>
      </c>
      <c r="F62" s="727" t="s">
        <v>305</v>
      </c>
      <c r="G62" s="383"/>
      <c r="H62" s="1024"/>
      <c r="I62" s="383"/>
      <c r="J62" s="1024"/>
      <c r="K62" s="290" t="s">
        <v>630</v>
      </c>
      <c r="X62" s="759">
        <v>0</v>
      </c>
    </row>
    <row s="1636" customFormat="1" customHeight="1" ht="45">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89</v>
      </c>
      <c r="E71" s="667" t="s">
        <v>901</v>
      </c>
      <c r="F71" s="661" t="s">
        <v>861</v>
      </c>
      <c r="G71" s="558"/>
      <c r="H71" s="1031"/>
      <c r="I71" s="558"/>
      <c r="J71" s="1031"/>
      <c r="K71" s="303"/>
      <c r="X71" s="759">
        <v>0</v>
      </c>
    </row>
    <row s="1636" customFormat="1" customHeight="1" ht="56.25" hidden="1">
      <c r="A72" s="2393"/>
      <c r="B72" s="512"/>
      <c r="D72" s="666" t="s">
        <v>90</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91</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89</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90</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91</v>
      </c>
      <c r="E96" s="667" t="s">
        <v>929</v>
      </c>
      <c r="F96" s="727" t="s">
        <v>819</v>
      </c>
      <c r="G96" s="729"/>
      <c r="H96" s="1024"/>
      <c r="I96" s="729"/>
      <c r="J96" s="1024"/>
      <c r="K96" s="290"/>
      <c r="X96" s="759">
        <v>0</v>
      </c>
    </row>
    <row s="1636" customFormat="1" customHeight="1" ht="22.5" hidden="1">
      <c r="A97" s="2393"/>
      <c r="B97" s="512" t="s">
        <v>587</v>
      </c>
      <c r="D97" s="666" t="s">
        <v>92</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2F835-4C06-50EB-6CA8-0.8765ABE8}"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ИМУП «ПОСЖИЛКОМСЕРВИС»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INDEX(VD_NAME_LIST,MATCH("4189671",VD_ID_LIST,0))</f>
        <v>Холодное водоснабжение. Питьевая вода</v>
      </c>
      <c r="F13" s="2113" t="s">
        <v>65</v>
      </c>
      <c r="G13" s="2114"/>
      <c r="H13" s="2115">
        <v>1</v>
      </c>
      <c r="I13" s="2106" t="str">
        <f>IF(U13="","",INDEX(TERRITORY_MR_LIST,MATCH(U13,TERRITORY_LIST_ID,0)))</f>
        <v>Территория 1</v>
      </c>
      <c r="J13" s="2108" t="s">
        <v>19</v>
      </c>
      <c r="K13" s="603"/>
      <c r="L13" s="528" t="s">
        <v>109</v>
      </c>
      <c r="M13" s="604" t="s">
        <v>22</v>
      </c>
      <c r="N13" s="813"/>
      <c r="O13" s="1417" t="s">
        <v>117</v>
      </c>
      <c r="P13" s="1414" t="str">
        <f>$E$13</f>
        <v>Холодное водоснабжение. Питьевая вода</v>
      </c>
      <c r="Q13" s="1414" t="str">
        <f>IF($F$13="нет","без дифференциации",$I$13)</f>
        <v>Территория 1</v>
      </c>
      <c r="R13" s="1414" t="str">
        <f>IF($J$13="нет","без дифференциации",M13)</f>
        <v>без дифференциации</v>
      </c>
      <c r="S13" s="1417"/>
      <c r="T13" s="1417"/>
      <c r="U13" s="1267" t="s">
        <v>97</v>
      </c>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5C481-3FF2-45D9-280D-0.D80C14B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698" t="s">
        <v>22</v>
      </c>
      <c r="J9" s="402" t="s">
        <v>22</v>
      </c>
      <c r="K9" s="290"/>
      <c r="V9" s="506">
        <v>0</v>
      </c>
    </row>
    <row customHeight="1" ht="15" hidden="1">
      <c r="A10" s="506"/>
      <c r="B10" s="2398"/>
      <c r="C10" s="2399"/>
      <c r="D10" s="690" t="str">
        <f>B9&amp;".2"</f>
        <v>.2</v>
      </c>
      <c r="E10" s="691" t="s">
        <v>942</v>
      </c>
      <c r="F10" s="692" t="s">
        <v>305</v>
      </c>
      <c r="G10" s="1733" t="s">
        <v>22</v>
      </c>
      <c r="H10" s="402" t="s">
        <v>22</v>
      </c>
      <c r="I10" s="1733" t="s">
        <v>22</v>
      </c>
      <c r="J10" s="402" t="s">
        <v>22</v>
      </c>
      <c r="K10" s="290" t="s">
        <v>943</v>
      </c>
      <c r="V10" s="506">
        <v>0</v>
      </c>
    </row>
    <row customHeight="1" ht="15" hidden="1">
      <c r="A11" s="506"/>
      <c r="B11" s="2398"/>
      <c r="C11" s="2399"/>
      <c r="D11" s="690" t="str">
        <f>B9&amp;".3"</f>
        <v>.3</v>
      </c>
      <c r="E11" s="691" t="s">
        <v>944</v>
      </c>
      <c r="F11" s="692" t="s">
        <v>305</v>
      </c>
      <c r="G11" s="1733" t="s">
        <v>22</v>
      </c>
      <c r="H11" s="402" t="s">
        <v>22</v>
      </c>
      <c r="I11" s="1733" t="s">
        <v>22</v>
      </c>
      <c r="J11" s="402"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698" t="s">
        <v>22</v>
      </c>
      <c r="J13" s="402" t="s">
        <v>22</v>
      </c>
      <c r="K13" s="290" t="s">
        <v>947</v>
      </c>
      <c r="V13" s="506">
        <v>0</v>
      </c>
    </row>
    <row customHeight="1" ht="15" hidden="1">
      <c r="B14" s="2398"/>
      <c r="C14" s="2399"/>
      <c r="D14" s="690" t="str">
        <f>B13&amp;".2"</f>
        <v>.2</v>
      </c>
      <c r="E14" s="691" t="s">
        <v>948</v>
      </c>
      <c r="F14" s="692" t="s">
        <v>305</v>
      </c>
      <c r="G14" s="1733" t="s">
        <v>22</v>
      </c>
      <c r="H14" s="402" t="s">
        <v>22</v>
      </c>
      <c r="I14" s="1733" t="s">
        <v>22</v>
      </c>
      <c r="J14" s="402"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ИМУП «ПОСЖИЛКОМСЕРВИС»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Холодное водоснабжение. Питьевая вода</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87</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956</v>
      </c>
      <c r="J36" s="692" t="s">
        <v>305</v>
      </c>
      <c r="K36" s="290" t="s">
        <v>957</v>
      </c>
      <c r="V36" s="506">
        <v>68</v>
      </c>
    </row>
    <row customHeight="1" ht="11.549999999999999">
      <c r="A37" s="506"/>
      <c r="C37" s="506"/>
      <c r="D37" s="348"/>
      <c r="E37" s="581" t="s">
        <v>958</v>
      </c>
      <c r="F37" s="573"/>
      <c r="G37" s="695"/>
      <c r="H37" s="695"/>
      <c r="I37" s="695"/>
      <c r="J37" s="695"/>
      <c r="K37" s="574"/>
      <c r="U37" s="506"/>
      <c r="V37" s="506">
        <v>11</v>
      </c>
    </row>
    <row customHeight="1" ht="71.25">
      <c r="A38" s="506"/>
      <c r="B38" s="506" t="s">
        <v>959</v>
      </c>
      <c r="C38" s="527"/>
      <c r="D38" s="693">
        <v>4</v>
      </c>
      <c r="E38" s="694" t="s">
        <v>960</v>
      </c>
      <c r="F38" s="696" t="s">
        <v>305</v>
      </c>
      <c r="G38" s="815" t="s">
        <v>956</v>
      </c>
      <c r="H38" s="816" t="s">
        <v>305</v>
      </c>
      <c r="I38" s="525" t="s">
        <v>956</v>
      </c>
      <c r="J38" s="522" t="s">
        <v>305</v>
      </c>
      <c r="K38" s="680" t="s">
        <v>961</v>
      </c>
      <c r="V38" s="506">
        <v>68</v>
      </c>
    </row>
    <row customHeight="1" ht="11.549999999999999">
      <c r="A39" s="506"/>
      <c r="C39" s="506"/>
      <c r="D39" s="348"/>
      <c r="E39" s="581" t="s">
        <v>962</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94512-B08A-CAB7-3F34-0.EB1A5FB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ИМУП «ПОСЖИЛКОМСЕРВИС»</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3.050000000000004">
      <c r="A10" s="906"/>
      <c r="B10" s="906"/>
      <c r="C10" s="906"/>
      <c r="F10" s="2176"/>
      <c r="G10" s="2176"/>
      <c r="H10" s="2233"/>
      <c r="I10" s="2176"/>
      <c r="J10" s="2176"/>
      <c r="K10" s="2176"/>
      <c r="L10" s="2176"/>
      <c r="M10" s="2176"/>
      <c r="N10" s="904" t="s">
        <v>974</v>
      </c>
      <c r="O10" s="904" t="s">
        <v>975</v>
      </c>
      <c r="P10" s="905" t="s">
        <v>976</v>
      </c>
      <c r="Q10" s="916" t="s">
        <v>88</v>
      </c>
      <c r="R10" s="916" t="s">
        <v>977</v>
      </c>
      <c r="S10" s="916" t="s">
        <v>978</v>
      </c>
      <c r="T10" s="917" t="s">
        <v>979</v>
      </c>
      <c r="U10" s="916" t="s">
        <v>88</v>
      </c>
      <c r="V10" s="916" t="s">
        <v>980</v>
      </c>
      <c r="W10" s="916" t="s">
        <v>978</v>
      </c>
      <c r="X10" s="917" t="s">
        <v>979</v>
      </c>
      <c r="Y10" s="302" t="s">
        <v>981</v>
      </c>
      <c r="Z10" s="2102" t="s">
        <v>87</v>
      </c>
      <c r="AA10" s="2104"/>
      <c r="AB10" s="1050" t="s">
        <v>982</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91ACB-3929-255B-CB93-0.7A9A8FC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ИМУП «ПОСЖИЛКОМСЕРВИС»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1006</v>
      </c>
      <c r="K12" s="2128"/>
      <c r="L12" s="2233"/>
      <c r="M12" s="2233"/>
      <c r="N12" s="2128"/>
      <c r="O12" s="2128"/>
      <c r="P12" s="2419"/>
      <c r="Q12" s="2419"/>
      <c r="R12" s="2419"/>
      <c r="S12" s="1135" t="s">
        <v>85</v>
      </c>
      <c r="T12" s="1135" t="s">
        <v>86</v>
      </c>
      <c r="U12" s="1135" t="s">
        <v>84</v>
      </c>
      <c r="V12" s="1135" t="s">
        <v>1007</v>
      </c>
      <c r="W12" s="1135" t="s">
        <v>84</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59A0D-BCE3-5CC7-CA32-0.73E4848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ИМУП «ПОСЖИЛКОМСЕРВИС»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1018</v>
      </c>
      <c r="G14" s="2422" t="s">
        <v>1019</v>
      </c>
      <c r="H14" s="2422"/>
      <c r="I14" s="2422"/>
      <c r="J14" s="2422"/>
      <c r="K14" s="1235"/>
      <c r="W14" s="1156">
        <v>11</v>
      </c>
    </row>
    <row customHeight="1" ht="11.549999999999999">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5.699999999999996">
      <c r="F18" s="1231" t="s">
        <v>1025</v>
      </c>
      <c r="G18" s="1238" t="s">
        <v>1026</v>
      </c>
      <c r="H18" s="1237">
        <f>SUM(I18:J18)</f>
        <v>0</v>
      </c>
      <c r="I18" s="1236"/>
      <c r="J18" s="1226"/>
      <c r="K18" s="1235"/>
      <c r="W18" s="1156">
        <v>34</v>
      </c>
    </row>
    <row customHeight="1" ht="35.699999999999996">
      <c r="F19" s="1231" t="s">
        <v>1027</v>
      </c>
      <c r="G19" s="1238" t="s">
        <v>1028</v>
      </c>
      <c r="H19" s="1237">
        <f>SUM(I19:J19)</f>
        <v>0</v>
      </c>
      <c r="I19" s="1236"/>
      <c r="J19" s="1226"/>
      <c r="K19" s="1235"/>
      <c r="W19" s="1156">
        <v>34</v>
      </c>
    </row>
    <row customHeight="1" ht="48.29999999999999">
      <c r="F20" s="1231" t="s">
        <v>1029</v>
      </c>
      <c r="G20" s="1238" t="s">
        <v>1030</v>
      </c>
      <c r="H20" s="1237">
        <f>SUM(I20:J20)</f>
        <v>0</v>
      </c>
      <c r="I20" s="1236"/>
      <c r="J20" s="1226"/>
      <c r="K20" s="1235"/>
      <c r="W20" s="1156">
        <v>46</v>
      </c>
    </row>
    <row customHeight="1" ht="35.699999999999996">
      <c r="F21" s="1231" t="s">
        <v>1031</v>
      </c>
      <c r="G21" s="1238" t="s">
        <v>1032</v>
      </c>
      <c r="H21" s="1237">
        <f>SUM(I21:J21)</f>
        <v>0</v>
      </c>
      <c r="I21" s="1236"/>
      <c r="J21" s="1226"/>
      <c r="K21" s="1235"/>
      <c r="W21" s="1156">
        <v>34</v>
      </c>
    </row>
    <row customHeight="1" ht="35.69999999999999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5.699999999999996">
      <c r="F25" s="1231" t="s">
        <v>1039</v>
      </c>
      <c r="G25" s="1238" t="s">
        <v>1040</v>
      </c>
      <c r="H25" s="1237">
        <f>SUM(I25:J25)</f>
        <v>0</v>
      </c>
      <c r="I25" s="1236"/>
      <c r="J25" s="1226"/>
      <c r="K25" s="1235"/>
      <c r="W25" s="1156">
        <v>34</v>
      </c>
    </row>
    <row customHeight="1" ht="35.699999999999996">
      <c r="F26" s="1231" t="s">
        <v>1041</v>
      </c>
      <c r="G26" s="1238" t="s">
        <v>1042</v>
      </c>
      <c r="H26" s="1237">
        <f>SUM(I26:J26)</f>
        <v>0</v>
      </c>
      <c r="I26" s="1236"/>
      <c r="J26" s="1226"/>
      <c r="K26" s="1235"/>
      <c r="W26" s="1156">
        <v>34</v>
      </c>
    </row>
    <row customHeight="1" ht="11.549999999999999">
      <c r="F27" s="1231" t="s">
        <v>1043</v>
      </c>
      <c r="G27" s="1238" t="s">
        <v>1044</v>
      </c>
      <c r="H27" s="1237">
        <f>SUM(I27:J27)</f>
        <v>0</v>
      </c>
      <c r="I27" s="1236"/>
      <c r="J27" s="1226"/>
      <c r="K27" s="1235"/>
      <c r="W27" s="1156">
        <v>11</v>
      </c>
    </row>
    <row customHeight="1" ht="11.549999999999999">
      <c r="F28" s="1231">
        <v>2</v>
      </c>
      <c r="G28" s="691" t="s">
        <v>1045</v>
      </c>
      <c r="H28" s="1237">
        <f>SUM(I28:J28)</f>
        <v>0</v>
      </c>
      <c r="I28" s="1237">
        <f>SUM(I29:I31)</f>
        <v>0</v>
      </c>
      <c r="J28" s="1226"/>
      <c r="K28" s="1235"/>
      <c r="W28" s="1156">
        <v>11</v>
      </c>
    </row>
    <row customHeight="1" ht="11.549999999999999">
      <c r="F29" s="1231" t="s">
        <v>708</v>
      </c>
      <c r="G29" s="1238" t="s">
        <v>1046</v>
      </c>
      <c r="H29" s="1237">
        <f>SUM(I29:J29)</f>
        <v>0</v>
      </c>
      <c r="I29" s="1236"/>
      <c r="J29" s="1226"/>
      <c r="K29" s="1235"/>
      <c r="W29" s="1156">
        <v>11</v>
      </c>
    </row>
    <row customHeight="1" ht="11.549999999999999">
      <c r="F30" s="1231" t="s">
        <v>306</v>
      </c>
      <c r="G30" s="1238" t="s">
        <v>1047</v>
      </c>
      <c r="H30" s="1237">
        <f>SUM(I30:J30)</f>
        <v>0</v>
      </c>
      <c r="I30" s="1236"/>
      <c r="J30" s="1226"/>
      <c r="K30" s="1235"/>
      <c r="W30" s="1156">
        <v>11</v>
      </c>
    </row>
    <row customHeight="1" ht="11.549999999999999">
      <c r="F31" s="1231" t="s">
        <v>309</v>
      </c>
      <c r="G31" s="1238" t="s">
        <v>1048</v>
      </c>
      <c r="H31" s="1237">
        <f>SUM(I31:J31)</f>
        <v>0</v>
      </c>
      <c r="I31" s="1236"/>
      <c r="J31" s="1226"/>
      <c r="K31" s="1235"/>
      <c r="W31" s="1156">
        <v>11</v>
      </c>
    </row>
    <row customHeight="1" ht="11.549999999999999">
      <c r="F32" s="1231">
        <v>3</v>
      </c>
      <c r="G32" s="691" t="s">
        <v>1049</v>
      </c>
      <c r="H32" s="1237">
        <f>SUM(I32:J32)</f>
        <v>0</v>
      </c>
      <c r="I32" s="1237">
        <f>SUM(I33:I34)</f>
        <v>0</v>
      </c>
      <c r="J32" s="1226"/>
      <c r="K32" s="1235"/>
      <c r="W32" s="1156">
        <v>11</v>
      </c>
    </row>
    <row customHeight="1" ht="48.29999999999999">
      <c r="F33" s="1231" t="s">
        <v>323</v>
      </c>
      <c r="G33" s="1238" t="s">
        <v>1050</v>
      </c>
      <c r="H33" s="1237">
        <f>SUM(I33:J33)</f>
        <v>0</v>
      </c>
      <c r="I33" s="1236"/>
      <c r="J33" s="1226"/>
      <c r="K33" s="1235"/>
      <c r="W33" s="1156">
        <v>46</v>
      </c>
    </row>
    <row customHeight="1" ht="11.549999999999999">
      <c r="F34" s="1231" t="s">
        <v>331</v>
      </c>
      <c r="G34" s="1238" t="s">
        <v>1051</v>
      </c>
      <c r="H34" s="1237">
        <f>SUM(I34:J34)</f>
        <v>0</v>
      </c>
      <c r="I34" s="1236"/>
      <c r="J34" s="1226"/>
      <c r="K34" s="1235"/>
      <c r="W34" s="1156">
        <v>11</v>
      </c>
    </row>
    <row customHeight="1" ht="11.549999999999999">
      <c r="F35" s="1231">
        <v>4</v>
      </c>
      <c r="G35" s="691" t="s">
        <v>1052</v>
      </c>
      <c r="H35" s="1237">
        <f>SUM(I35:J35)</f>
        <v>0</v>
      </c>
      <c r="I35" s="1236"/>
      <c r="J35" s="1226"/>
      <c r="K35" s="1235"/>
      <c r="W35" s="1156">
        <v>11</v>
      </c>
    </row>
    <row customHeight="1" ht="11.549999999999999">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109</v>
      </c>
      <c r="G38" s="691" t="s">
        <v>1056</v>
      </c>
      <c r="H38" s="1237">
        <f>SUM(I38:J38)</f>
        <v>0</v>
      </c>
      <c r="I38" s="1237">
        <f>SUM(I39,I44,I47)</f>
        <v>0</v>
      </c>
      <c r="J38" s="1226"/>
      <c r="K38" s="1235"/>
      <c r="W38" s="1156">
        <v>23</v>
      </c>
    </row>
    <row customHeight="1" ht="11.549999999999999">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549999999999999">
      <c r="F41" s="1231" t="s">
        <v>1059</v>
      </c>
      <c r="G41" s="1239" t="s">
        <v>1060</v>
      </c>
      <c r="H41" s="1237">
        <f>SUM(I41:J41)</f>
        <v>0</v>
      </c>
      <c r="I41" s="1236"/>
      <c r="J41" s="1226"/>
      <c r="K41" s="1235"/>
      <c r="W41" s="1156">
        <v>11</v>
      </c>
    </row>
    <row customHeight="1" ht="11.549999999999999">
      <c r="F42" s="1231" t="s">
        <v>1061</v>
      </c>
      <c r="G42" s="1239" t="s">
        <v>1062</v>
      </c>
      <c r="H42" s="1237">
        <f>SUM(I42:J42)</f>
        <v>0</v>
      </c>
      <c r="I42" s="1236"/>
      <c r="J42" s="1226"/>
      <c r="K42" s="1235"/>
      <c r="W42" s="1156">
        <v>11</v>
      </c>
    </row>
    <row customHeight="1" ht="35.699999999999996">
      <c r="F43" s="1231" t="s">
        <v>1063</v>
      </c>
      <c r="G43" s="1239" t="s">
        <v>1064</v>
      </c>
      <c r="H43" s="1237">
        <f>SUM(I43:J43)</f>
        <v>0</v>
      </c>
      <c r="I43" s="1236"/>
      <c r="J43" s="1226"/>
      <c r="K43" s="1235"/>
      <c r="W43" s="1156">
        <v>34</v>
      </c>
    </row>
    <row customHeight="1" ht="11.549999999999999">
      <c r="F44" s="1231" t="s">
        <v>1023</v>
      </c>
      <c r="G44" s="1238" t="s">
        <v>1049</v>
      </c>
      <c r="H44" s="1237">
        <f>SUM(I44:J44)</f>
        <v>0</v>
      </c>
      <c r="I44" s="1237">
        <f>SUM(I45:I46)</f>
        <v>0</v>
      </c>
      <c r="J44" s="1226"/>
      <c r="K44" s="1235"/>
      <c r="W44" s="1156">
        <v>11</v>
      </c>
    </row>
    <row customHeight="1" ht="48.29999999999999">
      <c r="F45" s="1231" t="s">
        <v>1065</v>
      </c>
      <c r="G45" s="1239" t="s">
        <v>1050</v>
      </c>
      <c r="H45" s="1237">
        <f>SUM(I45:J45)</f>
        <v>0</v>
      </c>
      <c r="I45" s="1236"/>
      <c r="J45" s="1226"/>
      <c r="K45" s="1235"/>
      <c r="W45" s="1156">
        <v>46</v>
      </c>
    </row>
    <row customHeight="1" ht="11.549999999999999">
      <c r="F46" s="1231" t="s">
        <v>1066</v>
      </c>
      <c r="G46" s="1239" t="s">
        <v>1051</v>
      </c>
      <c r="H46" s="1237">
        <f>SUM(I46:J46)</f>
        <v>0</v>
      </c>
      <c r="I46" s="1236"/>
      <c r="J46" s="1226"/>
      <c r="K46" s="1235"/>
      <c r="W46" s="1156">
        <v>11</v>
      </c>
    </row>
    <row customHeight="1" ht="11.549999999999999">
      <c r="F47" s="1231" t="s">
        <v>1025</v>
      </c>
      <c r="G47" s="1238" t="s">
        <v>1067</v>
      </c>
      <c r="H47" s="1237">
        <f>SUM(I47:J47)</f>
        <v>0</v>
      </c>
      <c r="I47" s="1236"/>
      <c r="J47" s="1226"/>
      <c r="K47" s="1235"/>
      <c r="W47" s="1156">
        <v>11</v>
      </c>
    </row>
    <row customHeight="1" ht="24">
      <c r="F48" s="1231" t="s">
        <v>110</v>
      </c>
      <c r="G48" s="691" t="s">
        <v>1068</v>
      </c>
      <c r="H48" s="1237">
        <f>SUM(I48:J48)</f>
        <v>0</v>
      </c>
      <c r="I48" s="1237">
        <f>SUM(I49,I54,I57)</f>
        <v>0</v>
      </c>
      <c r="J48" s="1226"/>
      <c r="K48" s="1235"/>
      <c r="W48" s="1156">
        <v>23</v>
      </c>
    </row>
    <row customHeight="1" ht="11.549999999999999">
      <c r="F49" s="1231" t="s">
        <v>708</v>
      </c>
      <c r="G49" s="1238" t="s">
        <v>1020</v>
      </c>
      <c r="H49" s="1237">
        <f>SUM(I49:J49)</f>
        <v>0</v>
      </c>
      <c r="I49" s="1237">
        <f>SUM(I50:I53)</f>
        <v>0</v>
      </c>
      <c r="J49" s="1226"/>
      <c r="K49" s="1235"/>
      <c r="W49" s="1156">
        <v>11</v>
      </c>
    </row>
    <row customHeight="1" ht="24">
      <c r="F50" s="1231" t="s">
        <v>711</v>
      </c>
      <c r="G50" s="1239" t="s">
        <v>1058</v>
      </c>
      <c r="H50" s="1237">
        <f>SUM(I50:J50)</f>
        <v>0</v>
      </c>
      <c r="I50" s="1236"/>
      <c r="J50" s="1226"/>
      <c r="K50" s="1235"/>
      <c r="W50" s="1156">
        <v>23</v>
      </c>
    </row>
    <row customHeight="1" ht="11.549999999999999">
      <c r="F51" s="1231" t="s">
        <v>714</v>
      </c>
      <c r="G51" s="1239" t="s">
        <v>1060</v>
      </c>
      <c r="H51" s="1237">
        <f>SUM(I51:J51)</f>
        <v>0</v>
      </c>
      <c r="I51" s="1236"/>
      <c r="J51" s="1226"/>
      <c r="K51" s="1235"/>
      <c r="W51" s="1156">
        <v>11</v>
      </c>
    </row>
    <row customHeight="1" ht="11.549999999999999">
      <c r="F52" s="1231" t="s">
        <v>1069</v>
      </c>
      <c r="G52" s="1239" t="s">
        <v>1062</v>
      </c>
      <c r="H52" s="1237">
        <f>SUM(I52:J52)</f>
        <v>0</v>
      </c>
      <c r="I52" s="1236"/>
      <c r="J52" s="1226"/>
      <c r="K52" s="1235"/>
      <c r="W52" s="1156">
        <v>11</v>
      </c>
    </row>
    <row customHeight="1" ht="35.699999999999996">
      <c r="F53" s="1231" t="s">
        <v>1070</v>
      </c>
      <c r="G53" s="1239" t="s">
        <v>1064</v>
      </c>
      <c r="H53" s="1237">
        <f>SUM(I53:J53)</f>
        <v>0</v>
      </c>
      <c r="I53" s="1236"/>
      <c r="J53" s="1226"/>
      <c r="K53" s="1235"/>
      <c r="W53" s="1156">
        <v>34</v>
      </c>
    </row>
    <row customHeight="1" ht="11.549999999999999">
      <c r="F54" s="1231" t="s">
        <v>306</v>
      </c>
      <c r="G54" s="1238" t="s">
        <v>1049</v>
      </c>
      <c r="H54" s="1237">
        <f>SUM(I54:J54)</f>
        <v>0</v>
      </c>
      <c r="I54" s="1237">
        <f>SUM(I55:I56)</f>
        <v>0</v>
      </c>
      <c r="J54" s="1226"/>
      <c r="K54" s="1235"/>
      <c r="W54" s="1156">
        <v>11</v>
      </c>
    </row>
    <row customHeight="1" ht="48.29999999999999">
      <c r="F55" s="1231" t="s">
        <v>718</v>
      </c>
      <c r="G55" s="1239" t="s">
        <v>1050</v>
      </c>
      <c r="H55" s="1237">
        <f>SUM(I55:J55)</f>
        <v>0</v>
      </c>
      <c r="I55" s="1236"/>
      <c r="J55" s="1226"/>
      <c r="K55" s="1235"/>
      <c r="W55" s="1156">
        <v>46</v>
      </c>
    </row>
    <row customHeight="1" ht="11.549999999999999">
      <c r="F56" s="1231" t="s">
        <v>720</v>
      </c>
      <c r="G56" s="1239" t="s">
        <v>1051</v>
      </c>
      <c r="H56" s="1237">
        <f>SUM(I56:J56)</f>
        <v>0</v>
      </c>
      <c r="I56" s="1236"/>
      <c r="J56" s="1226"/>
      <c r="K56" s="1235"/>
      <c r="W56" s="1156">
        <v>11</v>
      </c>
    </row>
    <row customHeight="1" ht="11.549999999999999">
      <c r="F57" s="1231" t="s">
        <v>309</v>
      </c>
      <c r="G57" s="1238" t="s">
        <v>1067</v>
      </c>
      <c r="H57" s="1237">
        <f>SUM(I57:J57)</f>
        <v>0</v>
      </c>
      <c r="I57" s="1236"/>
      <c r="J57" s="1226"/>
      <c r="K57" s="1235"/>
      <c r="W57" s="1156">
        <v>11</v>
      </c>
    </row>
    <row customHeight="1" ht="11.549999999999999">
      <c r="F58" s="1231"/>
      <c r="G58" s="1240" t="s">
        <v>1053</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4FDBA1-9718-9D31-70D6-0.D90CE95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ИМУП «ПОСЖИЛКОМСЕРВИС»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1102</v>
      </c>
      <c r="P14" s="2389"/>
      <c r="Q14" s="2337" t="s">
        <v>1103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1108</v>
      </c>
      <c r="CC16" s="2434"/>
      <c r="CD16" s="2387" t="s">
        <v>557</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77283-A382-645D-7A74-0.963F963F}" mc:Ignorable="x14ac xr xr2 xr3">
  <sheetPr>
    <tabColor theme="2" tint="-0.1"/>
  </sheetPr>
  <dimension ref="A1:S23"/>
  <sheetViews>
    <sheetView topLeftCell="C4" showGridLines="0" zoomScale="90" workbookViewId="0" tabSelected="1">
      <selection activeCell="E21" sqref="E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ИМУП «ПОСЖИЛКОМСЕРВИС»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Холодное водоснабжение. Питьевая вода</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87</v>
      </c>
      <c r="E13" s="761" t="s">
        <v>301</v>
      </c>
      <c r="F13" s="761" t="s">
        <v>565</v>
      </c>
      <c r="G13" s="809" t="s">
        <v>302</v>
      </c>
      <c r="H13" s="755" t="s">
        <v>302</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1114</v>
      </c>
      <c r="G15" s="686"/>
      <c r="H15" s="686">
        <v>1</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1114</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1114</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0.7</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1115</v>
      </c>
      <c r="E20" s="689"/>
      <c r="F20" s="510"/>
      <c r="G20" s="510"/>
      <c r="H20" s="510"/>
      <c r="I20" s="1764"/>
      <c r="S20" s="506">
        <v>0</v>
      </c>
    </row>
    <row customHeight="1" ht="29.25">
      <c r="C21" s="452"/>
      <c r="D21" s="540" t="s">
        <v>312</v>
      </c>
      <c r="E21" s="671" t="s">
        <v>1116</v>
      </c>
      <c r="F21" s="1762" t="str">
        <f>IF(TEMPLATE_SPHERE="HEAT","Гкал/час","тыс. куб. м/сутки")</f>
        <v>тыс. куб. м/сутки</v>
      </c>
      <c r="G21" s="681"/>
      <c r="H21" s="681">
        <v>0.7</v>
      </c>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1117</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65FBD-E96F-0F8F-5592-0.70E3728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ИМУП «ПОСЖИЛКОМСЕРВИС»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87</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305</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4.699999999999998">
      <c r="A14" s="193"/>
      <c r="C14" s="97"/>
      <c r="D14" s="148" t="s">
        <v>1057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14.699999999999998">
      <c r="A16" s="193"/>
      <c r="C16" s="97"/>
      <c r="D16" s="148" t="s">
        <v>1023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305</v>
      </c>
      <c r="G16" s="338"/>
      <c r="Q16" s="84">
        <v>14</v>
      </c>
    </row>
    <row customHeight="1" ht="14.699999999999998">
      <c r="A17" s="193"/>
      <c r="C17" s="97"/>
      <c r="D17" s="148" t="s">
        <v>1065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1025</v>
      </c>
      <c r="E19" s="884" t="s">
        <v>1120</v>
      </c>
      <c r="F19" s="386"/>
      <c r="G19" s="338" t="s">
        <v>1121</v>
      </c>
      <c r="I19" s="501"/>
      <c r="J19" s="501"/>
      <c r="Q19" s="759">
        <v>0</v>
      </c>
    </row>
    <row s="1636" customFormat="1" customHeight="1" ht="14.699999999999998">
      <c r="A20" s="344"/>
      <c r="B20" s="147"/>
      <c r="C20" s="308"/>
      <c r="D20" s="886">
        <v>2</v>
      </c>
      <c r="E20" s="331" t="s">
        <v>1122</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1123</v>
      </c>
      <c r="F23" s="1671" t="s">
        <v>305</v>
      </c>
      <c r="G23" s="346"/>
      <c r="I23" s="1625"/>
      <c r="J23" s="1625"/>
      <c r="Q23" s="1632">
        <v>0</v>
      </c>
    </row>
    <row s="1636" customFormat="1" customHeight="1" ht="14.25" hidden="1">
      <c r="A24" s="344"/>
      <c r="B24" s="1161"/>
      <c r="C24" s="377"/>
      <c r="D24" s="1674" t="s">
        <v>708</v>
      </c>
      <c r="E24" s="1673" t="s">
        <v>1124</v>
      </c>
      <c r="F24" s="1671" t="s">
        <v>305</v>
      </c>
      <c r="G24" s="338"/>
      <c r="I24" s="1625"/>
      <c r="J24" s="1625"/>
      <c r="Q24" s="1632">
        <v>0</v>
      </c>
    </row>
    <row s="1636" customFormat="1" customHeight="1" ht="14.25" hidden="1">
      <c r="A25" s="344"/>
      <c r="B25" s="1161"/>
      <c r="C25" s="377"/>
      <c r="D25" s="1674" t="s">
        <v>711</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64568-AD2E-4143-1D3F-0.AF7BB83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1127</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1128</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1129</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1130</v>
      </c>
      <c r="F10" s="1671"/>
      <c r="G10" s="1675"/>
      <c r="H10" s="1671" t="s">
        <v>305</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ИМУП «ПОСЖИЛКОМСЕРВИС»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87</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1021</v>
      </c>
      <c r="E22" s="195" t="s">
        <v>1133</v>
      </c>
      <c r="F22" s="199"/>
      <c r="G22" s="1738"/>
      <c r="H22" s="199" t="s">
        <v>305</v>
      </c>
      <c r="I22" s="152" t="s">
        <v>1134</v>
      </c>
      <c r="M22" s="84">
        <v>20</v>
      </c>
    </row>
    <row customHeight="1" ht="60">
      <c r="A23" s="1684"/>
      <c r="C23" s="97"/>
      <c r="D23" s="148" t="s">
        <v>1023</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323</v>
      </c>
      <c r="E26" s="200"/>
      <c r="F26" s="199"/>
      <c r="G26" s="199" t="s">
        <v>305</v>
      </c>
      <c r="H26" s="214"/>
      <c r="I26" s="2170" t="s">
        <v>1137</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753</v>
      </c>
      <c r="E29" s="206" t="s">
        <v>1127</v>
      </c>
      <c r="F29" s="199"/>
      <c r="G29" s="258"/>
      <c r="H29" s="199" t="s">
        <v>305</v>
      </c>
      <c r="I29" s="2170" t="s">
        <v>1138</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1139</v>
      </c>
      <c r="E33" s="207" t="s">
        <v>1128</v>
      </c>
      <c r="F33" s="199"/>
      <c r="G33" s="258"/>
      <c r="H33" s="199" t="s">
        <v>305</v>
      </c>
      <c r="I33" s="2170" t="s">
        <v>1140</v>
      </c>
      <c r="M33" s="84">
        <v>14</v>
      </c>
    </row>
    <row customHeight="1" ht="15.75">
      <c r="A34" s="1684" t="s">
        <v>89</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1141</v>
      </c>
      <c r="E36" s="207" t="s">
        <v>1129</v>
      </c>
      <c r="F36" s="199"/>
      <c r="G36" s="258"/>
      <c r="H36" s="199" t="s">
        <v>305</v>
      </c>
      <c r="I36" s="2144" t="s">
        <v>1142</v>
      </c>
      <c r="M36" s="84">
        <v>14</v>
      </c>
    </row>
    <row customHeight="1" ht="15.75">
      <c r="A37" s="1684" t="s">
        <v>90</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883</v>
      </c>
      <c r="E39" s="207" t="s">
        <v>1130</v>
      </c>
      <c r="F39" s="199"/>
      <c r="G39" s="208"/>
      <c r="H39" s="199" t="s">
        <v>305</v>
      </c>
      <c r="I39" s="2170" t="s">
        <v>1143</v>
      </c>
      <c r="L39" s="156" t="s">
        <v>1131</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0277D-6786-A7CD-3323-0.F202E16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87</v>
      </c>
      <c r="F20" s="2225" t="s">
        <v>123</v>
      </c>
      <c r="G20" s="2225" t="s">
        <v>124</v>
      </c>
      <c r="H20" s="2387" t="s">
        <v>1147</v>
      </c>
      <c r="I20" s="2388"/>
      <c r="J20" s="2434"/>
      <c r="K20" s="2225" t="s">
        <v>302</v>
      </c>
      <c r="L20" s="2225" t="s">
        <v>389</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1151</v>
      </c>
      <c r="N85" s="335"/>
      <c r="AH85" s="375">
        <v>34</v>
      </c>
    </row>
    <row customHeight="1" ht="19.95">
      <c r="A86" s="1781"/>
      <c r="B86" s="1781"/>
      <c r="D86" s="377"/>
      <c r="E86" s="148" t="s">
        <v>89</v>
      </c>
      <c r="F86" s="2461" t="s">
        <v>1152</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E2729-C032-E776-8A03-0.1764087D}"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ИМУП «ПОСЖИЛКОМСЕРВИС»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87</v>
      </c>
      <c r="E9" s="109" t="s">
        <v>301</v>
      </c>
      <c r="F9" s="109" t="s">
        <v>302</v>
      </c>
      <c r="G9" s="109" t="s">
        <v>389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1154</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AC19F-A937-624D-B38E-0.8A0E23C}"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ИМУП «ПОСЖИЛКОМСЕРВИС»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123</v>
      </c>
      <c r="F9" s="2104"/>
      <c r="G9" s="2128" t="s">
        <v>105</v>
      </c>
      <c r="H9" s="2128" t="s">
        <v>87</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88</v>
      </c>
      <c r="F10" s="1285" t="s">
        <v>129</v>
      </c>
      <c r="G10" s="2128"/>
      <c r="H10" s="2128"/>
      <c r="I10" s="2128"/>
      <c r="J10" s="2128"/>
      <c r="K10" s="111" t="s">
        <v>108</v>
      </c>
      <c r="L10" s="2128" t="s">
        <v>87</v>
      </c>
      <c r="M10" s="2128"/>
      <c r="N10" s="111" t="s">
        <v>130</v>
      </c>
      <c r="O10" s="111" t="s">
        <v>108</v>
      </c>
      <c r="P10" s="2128" t="s">
        <v>87</v>
      </c>
      <c r="Q10" s="2128"/>
      <c r="R10" s="111" t="s">
        <v>130</v>
      </c>
      <c r="S10" s="284" t="s">
        <v>108</v>
      </c>
      <c r="T10" s="2128" t="s">
        <v>87</v>
      </c>
      <c r="U10" s="2128"/>
      <c r="V10" s="284" t="s">
        <v>88</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D4B76-D2AF-7B79-B563-0.2705CD5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ИМУП «ПОСЖИЛКОМСЕРВИС»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Холодное водоснабжение. Питьевая вода</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87</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1156</v>
      </c>
      <c r="F17" s="522" t="s">
        <v>305</v>
      </c>
      <c r="G17" s="679"/>
      <c r="H17" s="679"/>
      <c r="I17" s="679"/>
      <c r="J17" s="679"/>
      <c r="K17" s="290" t="s">
        <v>1157</v>
      </c>
      <c r="V17" s="506">
        <v>0</v>
      </c>
    </row>
    <row customHeight="1" ht="48.29999999999999">
      <c r="A18" s="506"/>
      <c r="C18" s="527"/>
      <c r="D18" s="522">
        <v>3</v>
      </c>
      <c r="E18" s="280" t="s">
        <v>814</v>
      </c>
      <c r="F18" s="522" t="s">
        <v>305</v>
      </c>
      <c r="G18" s="810" t="s">
        <v>305</v>
      </c>
      <c r="H18" s="811" t="s">
        <v>305</v>
      </c>
      <c r="I18" s="522" t="s">
        <v>305</v>
      </c>
      <c r="J18" s="579" t="s">
        <v>305</v>
      </c>
      <c r="K18" s="290" t="s">
        <v>1158</v>
      </c>
      <c r="V18" s="506">
        <v>46</v>
      </c>
    </row>
    <row customHeight="1" ht="35.699999999999996">
      <c r="A19" s="506"/>
      <c r="C19" s="527"/>
      <c r="D19" s="540" t="s">
        <v>323</v>
      </c>
      <c r="E19" s="560" t="s">
        <v>816</v>
      </c>
      <c r="F19" s="522" t="s">
        <v>817</v>
      </c>
      <c r="G19" s="818"/>
      <c r="H19" s="107"/>
      <c r="I19" s="818"/>
      <c r="J19" s="819"/>
      <c r="K19" s="680"/>
      <c r="V19" s="506">
        <v>34</v>
      </c>
    </row>
    <row customHeight="1" ht="35.699999999999996">
      <c r="A20" s="506"/>
      <c r="C20" s="527"/>
      <c r="D20" s="1891" t="s">
        <v>331</v>
      </c>
      <c r="E20" s="560" t="s">
        <v>818</v>
      </c>
      <c r="F20" s="522" t="s">
        <v>819</v>
      </c>
      <c r="G20" s="818"/>
      <c r="H20" s="107"/>
      <c r="I20" s="818"/>
      <c r="J20" s="107"/>
      <c r="K20" s="680"/>
      <c r="V20" s="506">
        <v>34</v>
      </c>
    </row>
    <row customHeight="1" ht="48.29999999999999">
      <c r="A21" s="506"/>
      <c r="C21" s="527"/>
      <c r="D21" s="1891" t="s">
        <v>333</v>
      </c>
      <c r="E21" s="560" t="s">
        <v>820</v>
      </c>
      <c r="F21" s="522" t="s">
        <v>570</v>
      </c>
      <c r="G21" s="681"/>
      <c r="H21" s="107"/>
      <c r="I21" s="681"/>
      <c r="J21" s="107"/>
      <c r="K21" s="680"/>
      <c r="V21" s="506">
        <v>46</v>
      </c>
    </row>
    <row customHeight="1" ht="67.5" hidden="1">
      <c r="A22" s="506"/>
      <c r="C22" s="527"/>
      <c r="D22" s="522">
        <v>5</v>
      </c>
      <c r="E22" s="280" t="s">
        <v>1159</v>
      </c>
      <c r="F22" s="522" t="s">
        <v>557</v>
      </c>
      <c r="G22" s="682"/>
      <c r="H22" s="683"/>
      <c r="I22" s="682"/>
      <c r="J22" s="683"/>
      <c r="K22" s="290" t="s">
        <v>1160</v>
      </c>
      <c r="V22" s="506">
        <v>0</v>
      </c>
    </row>
    <row customHeight="1" ht="33.75" hidden="1">
      <c r="C23" s="452"/>
      <c r="D23" s="522">
        <v>6</v>
      </c>
      <c r="E23" s="280" t="s">
        <v>1161</v>
      </c>
      <c r="F23" s="522" t="s">
        <v>1162</v>
      </c>
      <c r="G23" s="682"/>
      <c r="H23" s="682"/>
      <c r="I23" s="682"/>
      <c r="J23" s="682"/>
      <c r="K23" s="290" t="s">
        <v>1163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D4D86D-44D3-030E-E94A-0.F28FDCA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807</v>
      </c>
      <c r="BI1" s="1071"/>
      <c r="BJ1" s="1072" t="s">
        <v>1204</v>
      </c>
      <c r="BK1" s="1071"/>
      <c r="BL1" s="1073" t="s">
        <v>906</v>
      </c>
      <c r="BM1" s="1071"/>
      <c r="BN1" s="1074" t="s">
        <v>1205</v>
      </c>
      <c r="BS1" s="1428"/>
    </row>
    <row customHeight="1" ht="11.25">
      <c r="A2" s="1075" t="s">
        <v>1206</v>
      </c>
      <c r="B2" s="1076">
        <v>2000</v>
      </c>
      <c r="C2" s="1076">
        <v>2022</v>
      </c>
      <c r="D2" s="1076" t="s">
        <v>65</v>
      </c>
      <c r="E2" s="1077" t="s">
        <v>1207</v>
      </c>
      <c r="F2" s="1077" t="s">
        <v>1208</v>
      </c>
      <c r="G2" s="1077" t="s">
        <v>1209</v>
      </c>
      <c r="H2" s="1078" t="s">
        <v>54</v>
      </c>
      <c r="I2" s="1077" t="s">
        <v>109</v>
      </c>
      <c r="J2" s="1077" t="s">
        <v>1210</v>
      </c>
      <c r="K2" s="1079" t="s">
        <v>1211</v>
      </c>
      <c r="L2" s="1080"/>
      <c r="M2" s="1079">
        <v>1</v>
      </c>
      <c r="N2" s="1163" t="s">
        <v>1212</v>
      </c>
      <c r="O2" s="1078" t="s">
        <v>1213</v>
      </c>
      <c r="P2" s="1081" t="s">
        <v>38</v>
      </c>
      <c r="Q2" s="1082" t="s">
        <v>1214</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1229</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1237</v>
      </c>
      <c r="I3" s="1077" t="s">
        <v>110</v>
      </c>
      <c r="J3" s="1077" t="s">
        <v>555</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1220</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1258</v>
      </c>
      <c r="BB3" s="1121" t="s">
        <v>1259</v>
      </c>
      <c r="BC3" s="1121" t="s">
        <v>1231</v>
      </c>
      <c r="BE3" s="1121">
        <v>2001</v>
      </c>
      <c r="BF3" s="1121" t="s">
        <v>1260</v>
      </c>
      <c r="BH3" s="1068" t="s">
        <v>1261</v>
      </c>
      <c r="BJ3" s="1068" t="s">
        <v>1262</v>
      </c>
      <c r="BL3" s="1068" t="s">
        <v>1263</v>
      </c>
      <c r="BN3" s="1068" t="s">
        <v>1264</v>
      </c>
      <c r="BR3" s="1068" t="s">
        <v>1265</v>
      </c>
      <c r="BS3" s="1429"/>
      <c r="BT3" s="1071"/>
      <c r="BU3" s="1068" t="s">
        <v>1266</v>
      </c>
      <c r="BV3" s="1071"/>
      <c r="BW3" s="1691"/>
      <c r="BX3" s="1693" t="s">
        <v>1267</v>
      </c>
      <c r="CA3" s="1068" t="s">
        <v>1268</v>
      </c>
    </row>
    <row customHeight="1" ht="11.25">
      <c r="A4" s="1075" t="s">
        <v>1269</v>
      </c>
      <c r="B4" s="1076">
        <v>2002</v>
      </c>
      <c r="C4" s="1076">
        <v>2024</v>
      </c>
      <c r="E4" s="1077" t="s">
        <v>1270</v>
      </c>
      <c r="F4" s="1077" t="s">
        <v>35</v>
      </c>
      <c r="H4" s="1078" t="s">
        <v>1271</v>
      </c>
      <c r="I4" s="1077" t="s">
        <v>89</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1220</v>
      </c>
      <c r="Z4" s="1092"/>
      <c r="AC4" s="1076" t="s">
        <v>1282</v>
      </c>
      <c r="AD4" s="1087" t="s">
        <v>1282</v>
      </c>
      <c r="AF4" s="1078" t="s">
        <v>1280</v>
      </c>
      <c r="AH4" s="1078" t="s">
        <v>1283</v>
      </c>
      <c r="AK4" s="1077" t="s">
        <v>1284</v>
      </c>
      <c r="AM4" s="1077" t="s">
        <v>1285</v>
      </c>
      <c r="AP4" s="1088" t="s">
        <v>1247</v>
      </c>
      <c r="AQ4" s="1089" t="s">
        <v>1247</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1304</v>
      </c>
      <c r="H5" s="1078" t="s">
        <v>1305</v>
      </c>
      <c r="I5" s="1077" t="s">
        <v>90</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167</v>
      </c>
      <c r="Y5" s="1076" t="s">
        <v>1313</v>
      </c>
      <c r="Z5" s="1092">
        <v>1</v>
      </c>
      <c r="AF5" s="1078" t="s">
        <v>1314</v>
      </c>
      <c r="AH5" s="1077" t="s">
        <v>1315</v>
      </c>
      <c r="AK5" s="1077" t="s">
        <v>1316</v>
      </c>
      <c r="AM5" s="1077" t="s">
        <v>1317</v>
      </c>
      <c r="AP5" s="1088" t="s">
        <v>167</v>
      </c>
      <c r="AQ5" s="1089" t="s">
        <v>167</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1219</v>
      </c>
      <c r="BS5" s="1430"/>
      <c r="BT5" s="1282">
        <v>64236871</v>
      </c>
      <c r="BU5" s="1069" t="s">
        <v>228</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111</v>
      </c>
      <c r="J6" s="1068" t="s">
        <v>1331</v>
      </c>
      <c r="L6" s="1080">
        <f>SUM(kind_of_control_method_filter)</f>
        <v>0</v>
      </c>
      <c r="N6" s="1093" t="s">
        <v>1332</v>
      </c>
      <c r="O6" s="1077" t="s">
        <v>1333</v>
      </c>
      <c r="R6" s="144" t="s">
        <v>1214</v>
      </c>
      <c r="T6" s="1078" t="s">
        <v>1334</v>
      </c>
      <c r="U6" s="1080" t="s">
        <v>1314</v>
      </c>
      <c r="V6" s="1084">
        <v>5</v>
      </c>
      <c r="W6" s="1085"/>
      <c r="X6" s="1076" t="s">
        <v>173</v>
      </c>
      <c r="Y6" s="1076" t="s">
        <v>1335</v>
      </c>
      <c r="Z6" s="1092"/>
      <c r="AA6" s="1095"/>
      <c r="AH6" s="1077" t="s">
        <v>1336</v>
      </c>
      <c r="AK6" s="1077" t="s">
        <v>1337</v>
      </c>
      <c r="AM6" s="1077" t="s">
        <v>1338</v>
      </c>
      <c r="AP6" s="1088" t="s">
        <v>173</v>
      </c>
      <c r="AQ6" s="1089" t="s">
        <v>173</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1254</v>
      </c>
      <c r="BS6" s="1431"/>
      <c r="BT6" s="1282">
        <v>64236872</v>
      </c>
      <c r="BU6" s="1069" t="s">
        <v>233</v>
      </c>
      <c r="BV6" s="1071"/>
      <c r="BW6" s="1696">
        <v>4213768</v>
      </c>
      <c r="BX6" s="1694" t="s">
        <v>253</v>
      </c>
      <c r="BZ6" s="1282">
        <v>64237510</v>
      </c>
      <c r="CA6" s="1069" t="s">
        <v>1346</v>
      </c>
    </row>
    <row customHeight="1" ht="11.25">
      <c r="A7" s="1075" t="s">
        <v>1347</v>
      </c>
      <c r="B7" s="1076">
        <v>2005</v>
      </c>
      <c r="E7" s="1077" t="s">
        <v>1348</v>
      </c>
      <c r="F7" s="1094"/>
      <c r="H7" s="1078" t="s">
        <v>1349</v>
      </c>
      <c r="I7" s="1077" t="s">
        <v>91</v>
      </c>
      <c r="J7" s="1077" t="s">
        <v>1350</v>
      </c>
      <c r="N7" s="1097" t="s">
        <v>1351</v>
      </c>
      <c r="O7" s="1077" t="s">
        <v>1352</v>
      </c>
      <c r="U7" s="1080" t="s">
        <v>19</v>
      </c>
      <c r="V7" s="371" t="s">
        <v>91</v>
      </c>
      <c r="W7" s="1085"/>
      <c r="X7" s="1076" t="s">
        <v>179</v>
      </c>
      <c r="Y7" s="1076" t="s">
        <v>1313</v>
      </c>
      <c r="Z7" s="1092"/>
      <c r="AA7" s="1095"/>
      <c r="AH7" s="1077" t="s">
        <v>1353</v>
      </c>
      <c r="AK7" s="1077" t="s">
        <v>1354</v>
      </c>
      <c r="AM7" s="1077" t="s">
        <v>1355</v>
      </c>
      <c r="AP7" s="1088" t="s">
        <v>179</v>
      </c>
      <c r="AQ7" s="1089" t="s">
        <v>179</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1247</v>
      </c>
      <c r="BS7" s="1430"/>
      <c r="BT7" s="1282">
        <v>64236873</v>
      </c>
      <c r="BU7" s="1069" t="s">
        <v>238</v>
      </c>
      <c r="BV7" s="1071"/>
      <c r="BW7" s="1696">
        <v>4213769</v>
      </c>
      <c r="BX7" s="1694" t="s">
        <v>1363</v>
      </c>
      <c r="BZ7" s="1282">
        <v>64237511</v>
      </c>
      <c r="CA7" s="1069" t="s">
        <v>268</v>
      </c>
    </row>
    <row customHeight="1" ht="11.25">
      <c r="A8" s="1075" t="s">
        <v>1364</v>
      </c>
      <c r="B8" s="1076">
        <v>2006</v>
      </c>
      <c r="E8" s="1077" t="s">
        <v>1365</v>
      </c>
      <c r="F8" s="1094"/>
      <c r="H8" s="1078" t="s">
        <v>1366</v>
      </c>
      <c r="I8" s="1077" t="s">
        <v>92</v>
      </c>
      <c r="J8" s="1077" t="s">
        <v>1367</v>
      </c>
      <c r="N8" s="1164" t="s">
        <v>1368</v>
      </c>
      <c r="O8" s="1077" t="s">
        <v>1369</v>
      </c>
      <c r="V8" s="371" t="s">
        <v>92</v>
      </c>
      <c r="W8" s="1085"/>
      <c r="X8" s="1076" t="s">
        <v>185</v>
      </c>
      <c r="Y8" s="1076" t="s">
        <v>1313</v>
      </c>
      <c r="Z8" s="1092"/>
      <c r="AA8" s="1095"/>
      <c r="AK8" s="1077" t="s">
        <v>1370</v>
      </c>
      <c r="AP8" s="1088" t="s">
        <v>185</v>
      </c>
      <c r="AQ8" s="1089" t="s">
        <v>185</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167</v>
      </c>
      <c r="BS8" s="1430"/>
      <c r="BT8" s="1282">
        <v>64236874</v>
      </c>
      <c r="BU8" s="1296" t="s">
        <v>1379</v>
      </c>
      <c r="BV8" s="1071"/>
      <c r="BW8" s="1696">
        <v>4213770</v>
      </c>
      <c r="BX8" s="1697" t="s">
        <v>1380</v>
      </c>
      <c r="BZ8" s="1282">
        <v>64237512</v>
      </c>
      <c r="CA8" s="1069" t="s">
        <v>263</v>
      </c>
    </row>
    <row customHeight="1" ht="11.25">
      <c r="A9" s="1075" t="s">
        <v>1381</v>
      </c>
      <c r="B9" s="1076">
        <v>2007</v>
      </c>
      <c r="E9" s="1077" t="s">
        <v>1382</v>
      </c>
      <c r="F9" s="1094"/>
      <c r="G9" s="1068" t="s">
        <v>1383</v>
      </c>
      <c r="H9" s="1068" t="s">
        <v>1384</v>
      </c>
      <c r="I9" s="1077" t="s">
        <v>112</v>
      </c>
      <c r="O9" s="1077" t="s">
        <v>1385</v>
      </c>
      <c r="V9" s="371" t="s">
        <v>112</v>
      </c>
      <c r="W9" s="1085"/>
      <c r="X9" s="1076" t="s">
        <v>191</v>
      </c>
      <c r="Y9" s="1076" t="s">
        <v>1220</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173</v>
      </c>
      <c r="BS9" s="1430"/>
      <c r="BT9" s="1282">
        <v>64236875</v>
      </c>
      <c r="BU9" s="1069" t="s">
        <v>243</v>
      </c>
      <c r="BV9" s="1071"/>
      <c r="BW9" s="1691"/>
      <c r="BX9" s="1691"/>
    </row>
    <row customHeight="1" ht="11.25">
      <c r="A10" s="1075" t="s">
        <v>1395</v>
      </c>
      <c r="B10" s="1076">
        <v>2008</v>
      </c>
      <c r="E10" s="1077" t="s">
        <v>1396</v>
      </c>
      <c r="F10" s="1094"/>
      <c r="G10" s="1077" t="s">
        <v>1397</v>
      </c>
      <c r="H10" s="1077" t="s">
        <v>1398</v>
      </c>
      <c r="I10" s="1077" t="s">
        <v>149</v>
      </c>
      <c r="J10" s="1068" t="s">
        <v>1399</v>
      </c>
      <c r="K10" s="1068" t="s">
        <v>1400</v>
      </c>
      <c r="O10" s="1077" t="s">
        <v>1401</v>
      </c>
      <c r="V10" s="372" t="s">
        <v>149</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179</v>
      </c>
      <c r="BS10" s="1430"/>
      <c r="BT10" s="1282">
        <v>64236876</v>
      </c>
      <c r="BU10" s="1069" t="s">
        <v>223</v>
      </c>
      <c r="BV10" s="1071"/>
      <c r="BW10" s="1691"/>
      <c r="BX10" s="1691"/>
    </row>
    <row customHeight="1" ht="11.25">
      <c r="A11" s="1075" t="s">
        <v>1411</v>
      </c>
      <c r="B11" s="1076">
        <v>2009</v>
      </c>
      <c r="E11" s="1077" t="s">
        <v>1412</v>
      </c>
      <c r="F11" s="1094"/>
      <c r="G11" s="1077" t="s">
        <v>1413</v>
      </c>
      <c r="H11" s="1077" t="s">
        <v>1414</v>
      </c>
      <c r="I11" s="1077" t="s">
        <v>150</v>
      </c>
      <c r="J11" s="1078" t="s">
        <v>1415</v>
      </c>
      <c r="K11" s="1100" t="s">
        <v>1416</v>
      </c>
      <c r="O11" s="1078" t="s">
        <v>1417</v>
      </c>
      <c r="V11" s="371" t="s">
        <v>150</v>
      </c>
      <c r="W11" s="276"/>
      <c r="X11" s="1085" t="s">
        <v>1387</v>
      </c>
      <c r="Y11" s="1076" t="s">
        <v>1418</v>
      </c>
      <c r="Z11" s="1092"/>
      <c r="AP11" s="1088" t="s">
        <v>191</v>
      </c>
      <c r="AQ11" s="1090" t="s">
        <v>191</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185</v>
      </c>
      <c r="BS11" s="1430"/>
      <c r="BW11" s="1691"/>
      <c r="BX11" s="1691"/>
    </row>
    <row customHeight="1" ht="11.25">
      <c r="A12" s="1075" t="s">
        <v>1425</v>
      </c>
      <c r="B12" s="1076">
        <v>2010</v>
      </c>
      <c r="E12" s="1077" t="s">
        <v>1426</v>
      </c>
      <c r="F12" s="1094"/>
      <c r="G12" s="1077" t="s">
        <v>1414</v>
      </c>
      <c r="I12" s="1077" t="s">
        <v>151</v>
      </c>
      <c r="J12" s="1078" t="s">
        <v>1427</v>
      </c>
      <c r="K12" s="1100" t="s">
        <v>1428</v>
      </c>
      <c r="O12" s="1078" t="s">
        <v>1214</v>
      </c>
      <c r="V12" s="371" t="s">
        <v>151</v>
      </c>
      <c r="W12" s="1090"/>
      <c r="X12" s="1085" t="s">
        <v>1429</v>
      </c>
      <c r="Y12" s="1076" t="s">
        <v>1220</v>
      </c>
      <c r="AP12" s="1088"/>
      <c r="AW12" s="1121" t="s">
        <v>150</v>
      </c>
      <c r="AX12" s="1121" t="s">
        <v>150</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152</v>
      </c>
      <c r="K13" s="1100" t="s">
        <v>1386</v>
      </c>
      <c r="V13" s="371" t="s">
        <v>152</v>
      </c>
      <c r="W13" s="1090"/>
      <c r="X13" s="1090"/>
      <c r="Y13" s="1090"/>
      <c r="AW13" s="1121" t="s">
        <v>151</v>
      </c>
      <c r="AX13" s="1121" t="s">
        <v>151</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153</v>
      </c>
      <c r="J14" s="1068" t="s">
        <v>1444</v>
      </c>
      <c r="N14" s="1068" t="s">
        <v>1445</v>
      </c>
      <c r="V14" s="1084">
        <v>13</v>
      </c>
      <c r="W14" s="1085"/>
      <c r="X14" s="1085" t="s">
        <v>1254</v>
      </c>
      <c r="Y14" s="1076" t="s">
        <v>1220</v>
      </c>
      <c r="AW14" s="1121" t="s">
        <v>152</v>
      </c>
      <c r="AX14" s="1121" t="s">
        <v>152</v>
      </c>
      <c r="AZ14" s="1068" t="s">
        <v>1446</v>
      </c>
      <c r="BB14" s="1121" t="s">
        <v>1447</v>
      </c>
      <c r="BC14" s="1121" t="s">
        <v>1439</v>
      </c>
      <c r="BE14" s="1121">
        <v>2012</v>
      </c>
      <c r="BH14" s="1069" t="s">
        <v>1362</v>
      </c>
      <c r="BJ14" s="1218" t="s">
        <v>1448</v>
      </c>
      <c r="BL14" s="1218" t="s">
        <v>1448</v>
      </c>
      <c r="BN14" s="1069" t="s">
        <v>1449</v>
      </c>
      <c r="BQ14" s="1282">
        <v>4213782</v>
      </c>
      <c r="BR14" s="1069" t="s">
        <v>191</v>
      </c>
      <c r="BS14" s="1430"/>
      <c r="BT14" s="1071"/>
      <c r="BU14" s="1071"/>
      <c r="BV14" s="1071"/>
      <c r="BW14" s="1695"/>
      <c r="BX14" s="1691"/>
    </row>
    <row customHeight="1" ht="19.5">
      <c r="A15" s="1075" t="s">
        <v>1450</v>
      </c>
      <c r="B15" s="1076">
        <v>2013</v>
      </c>
      <c r="E15" s="1699" t="s">
        <v>1451</v>
      </c>
      <c r="G15" s="1068" t="s">
        <v>1452</v>
      </c>
      <c r="H15" s="1068" t="s">
        <v>1453</v>
      </c>
      <c r="I15" s="1079" t="s">
        <v>154</v>
      </c>
      <c r="J15" s="1090" t="s">
        <v>582</v>
      </c>
      <c r="N15" s="1159" t="s">
        <v>1454</v>
      </c>
      <c r="X15" s="1088"/>
      <c r="AW15" s="1121" t="s">
        <v>153</v>
      </c>
      <c r="AX15" s="1121" t="s">
        <v>153</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98</v>
      </c>
      <c r="J16" s="1090" t="s">
        <v>555</v>
      </c>
      <c r="N16" s="1159" t="s">
        <v>1462</v>
      </c>
      <c r="AW16" s="1121" t="s">
        <v>154</v>
      </c>
      <c r="AX16" s="1121" t="s">
        <v>154</v>
      </c>
      <c r="AZ16" s="1121" t="s">
        <v>1389</v>
      </c>
      <c r="BB16" s="1121" t="s">
        <v>1463</v>
      </c>
      <c r="BC16" s="1121" t="s">
        <v>1439</v>
      </c>
      <c r="BE16" s="1121">
        <v>2014</v>
      </c>
      <c r="BH16" s="1069" t="s">
        <v>1394</v>
      </c>
      <c r="BJ16" s="1218" t="s">
        <v>1464</v>
      </c>
      <c r="BL16" s="1218" t="s">
        <v>1464</v>
      </c>
      <c r="BN16" s="1069" t="s">
        <v>1465</v>
      </c>
      <c r="BR16" s="1071"/>
      <c r="BS16" s="1432"/>
      <c r="BT16" s="1071"/>
      <c r="BU16" s="1071"/>
      <c r="BV16" s="1071"/>
      <c r="BW16" s="1695"/>
      <c r="BX16" s="1691"/>
    </row>
    <row customHeight="1" ht="21">
      <c r="A17" s="1075" t="s">
        <v>1466</v>
      </c>
      <c r="B17" s="1076">
        <v>2015</v>
      </c>
      <c r="G17" s="1077" t="s">
        <v>1414</v>
      </c>
      <c r="H17" s="1077" t="s">
        <v>1414</v>
      </c>
      <c r="I17" s="1077" t="s">
        <v>1467</v>
      </c>
      <c r="N17" s="1159" t="s">
        <v>1468</v>
      </c>
      <c r="X17" s="1088"/>
      <c r="AW17" s="1121" t="s">
        <v>98</v>
      </c>
      <c r="AX17" s="1121" t="s">
        <v>98</v>
      </c>
      <c r="AZ17" s="1121" t="s">
        <v>1469</v>
      </c>
      <c r="BB17" s="1121" t="s">
        <v>1470</v>
      </c>
      <c r="BC17" s="1121" t="s">
        <v>1322</v>
      </c>
      <c r="BE17" s="1121">
        <v>2015</v>
      </c>
      <c r="BH17" s="1069" t="s">
        <v>1410</v>
      </c>
      <c r="BJ17" s="1218" t="s">
        <v>1471</v>
      </c>
      <c r="BL17" s="1218" t="s">
        <v>1471</v>
      </c>
      <c r="BN17" s="1069" t="s">
        <v>1472</v>
      </c>
      <c r="BR17" s="1068" t="s">
        <v>1265</v>
      </c>
      <c r="BS17" s="1429"/>
      <c r="BU17" s="1068" t="s">
        <v>1473</v>
      </c>
      <c r="BV17" s="1071"/>
      <c r="BW17" s="1691"/>
      <c r="BX17" s="1693" t="s">
        <v>1474</v>
      </c>
      <c r="CA17" s="1068" t="s">
        <v>1475</v>
      </c>
      <c r="CD17" s="1068" t="s">
        <v>1476</v>
      </c>
    </row>
    <row customHeight="1" ht="21">
      <c r="A18" s="1075" t="s">
        <v>1477</v>
      </c>
      <c r="B18" s="1076">
        <v>2016</v>
      </c>
      <c r="E18" s="2006" t="s">
        <v>1478</v>
      </c>
      <c r="I18" s="1077" t="s">
        <v>1479</v>
      </c>
      <c r="N18" s="1159" t="s">
        <v>1480</v>
      </c>
      <c r="X18" s="1088"/>
      <c r="AW18" s="1121" t="s">
        <v>1467</v>
      </c>
      <c r="AX18" s="1121" t="s">
        <v>1467</v>
      </c>
      <c r="BB18" s="1121" t="s">
        <v>1481</v>
      </c>
      <c r="BC18" s="1121" t="s">
        <v>1322</v>
      </c>
      <c r="BE18" s="1121">
        <v>2016</v>
      </c>
      <c r="BH18" s="1069" t="s">
        <v>1424</v>
      </c>
      <c r="BJ18" s="1218" t="s">
        <v>1482</v>
      </c>
      <c r="BL18" s="1218" t="s">
        <v>1482</v>
      </c>
      <c r="BN18" s="1069" t="s">
        <v>1483</v>
      </c>
      <c r="BQ18" s="1433" t="s">
        <v>1294</v>
      </c>
      <c r="BR18" s="1160" t="s">
        <v>1295</v>
      </c>
      <c r="BS18" s="275"/>
      <c r="BT18" s="1433" t="s">
        <v>1484</v>
      </c>
      <c r="BU18" s="1160" t="s">
        <v>1485</v>
      </c>
      <c r="BV18" s="1071"/>
      <c r="BW18" s="1698" t="s">
        <v>1486</v>
      </c>
      <c r="BX18" s="1692" t="s">
        <v>1487</v>
      </c>
      <c r="BZ18" s="1433" t="s">
        <v>1488</v>
      </c>
      <c r="CA18" s="1160" t="s">
        <v>1489</v>
      </c>
      <c r="CC18" s="1433" t="s">
        <v>1490</v>
      </c>
      <c r="CD18" s="1160" t="s">
        <v>1491</v>
      </c>
    </row>
    <row customHeight="1" ht="21">
      <c r="A19" s="1871" t="s">
        <v>1492</v>
      </c>
      <c r="B19" s="1076">
        <v>2017</v>
      </c>
      <c r="E19" s="1075" t="s">
        <v>166</v>
      </c>
      <c r="I19" s="1077" t="s">
        <v>1493</v>
      </c>
      <c r="N19" s="1159" t="s">
        <v>1494</v>
      </c>
      <c r="X19" s="1088"/>
      <c r="AW19" s="1121" t="s">
        <v>1479</v>
      </c>
      <c r="AX19" s="1121" t="s">
        <v>1479</v>
      </c>
      <c r="AZ19" s="1068" t="s">
        <v>1495</v>
      </c>
      <c r="BB19" s="1121" t="s">
        <v>1496</v>
      </c>
      <c r="BC19" s="1121" t="s">
        <v>1322</v>
      </c>
      <c r="BE19" s="1121">
        <v>2017</v>
      </c>
      <c r="BH19" s="1069" t="s">
        <v>1497</v>
      </c>
      <c r="BJ19" s="1218" t="s">
        <v>1498</v>
      </c>
      <c r="BL19" s="1218" t="s">
        <v>1498</v>
      </c>
      <c r="BQ19" s="1282">
        <v>4190064</v>
      </c>
      <c r="BR19" s="1069" t="s">
        <v>1499</v>
      </c>
      <c r="BS19" s="1430"/>
      <c r="BT19" s="1282">
        <v>4189671</v>
      </c>
      <c r="BU19" s="1069" t="s">
        <v>1500</v>
      </c>
      <c r="BV19" s="1071"/>
      <c r="BW19" s="1696">
        <v>4189706</v>
      </c>
      <c r="BX19" s="1694" t="s">
        <v>1501</v>
      </c>
      <c r="BZ19" s="1282">
        <v>4189714</v>
      </c>
      <c r="CA19" s="1069" t="s">
        <v>1502</v>
      </c>
      <c r="CC19" s="1282">
        <v>4189708</v>
      </c>
      <c r="CD19" s="1069" t="s">
        <v>1503</v>
      </c>
    </row>
    <row customHeight="1" ht="21">
      <c r="A20" s="1075" t="s">
        <v>1504</v>
      </c>
      <c r="B20" s="1076">
        <v>2018</v>
      </c>
      <c r="E20" s="1075" t="s">
        <v>1254</v>
      </c>
      <c r="I20" s="1077" t="s">
        <v>1505</v>
      </c>
      <c r="N20" s="1159" t="s">
        <v>1506</v>
      </c>
      <c r="AW20" s="1121" t="s">
        <v>1493</v>
      </c>
      <c r="AX20" s="1121" t="s">
        <v>1493</v>
      </c>
      <c r="AZ20" s="1121" t="s">
        <v>1507</v>
      </c>
      <c r="BB20" s="1121" t="s">
        <v>1508</v>
      </c>
      <c r="BC20" s="1121" t="s">
        <v>1439</v>
      </c>
      <c r="BE20" s="1121">
        <v>2018</v>
      </c>
      <c r="BH20" s="1069" t="s">
        <v>1435</v>
      </c>
      <c r="BJ20" s="1069" t="s">
        <v>1362</v>
      </c>
      <c r="BL20" s="1069" t="s">
        <v>1362</v>
      </c>
      <c r="BQ20" s="1282">
        <v>4190065</v>
      </c>
      <c r="BR20" s="1069" t="s">
        <v>1509</v>
      </c>
      <c r="BS20" s="1430"/>
      <c r="BT20" s="1282">
        <v>4189672</v>
      </c>
      <c r="BU20" s="1069" t="s">
        <v>1510</v>
      </c>
      <c r="BV20" s="1071"/>
      <c r="BW20" s="1696">
        <v>4189705</v>
      </c>
      <c r="BX20" s="1694" t="s">
        <v>1511</v>
      </c>
      <c r="BZ20" s="1282">
        <v>4189713</v>
      </c>
      <c r="CA20" s="1069" t="s">
        <v>1511</v>
      </c>
      <c r="CC20" s="1282">
        <v>4189709</v>
      </c>
      <c r="CD20" s="1069" t="s">
        <v>1512</v>
      </c>
    </row>
    <row customHeight="1" ht="21">
      <c r="A21" s="1075" t="s">
        <v>1513</v>
      </c>
      <c r="B21" s="1076">
        <v>2019</v>
      </c>
      <c r="I21" s="1077" t="s">
        <v>1514</v>
      </c>
      <c r="N21" s="1159" t="s">
        <v>1515</v>
      </c>
      <c r="AW21" s="1121" t="s">
        <v>1505</v>
      </c>
      <c r="AX21" s="1121" t="s">
        <v>1505</v>
      </c>
      <c r="AZ21" s="1121" t="s">
        <v>1516</v>
      </c>
      <c r="BB21" s="1121" t="s">
        <v>1517</v>
      </c>
      <c r="BC21" s="1121" t="s">
        <v>1322</v>
      </c>
      <c r="BE21" s="1121">
        <v>2019</v>
      </c>
      <c r="BH21" s="1069" t="s">
        <v>1442</v>
      </c>
      <c r="BJ21" s="1069" t="s">
        <v>1378</v>
      </c>
      <c r="BL21" s="1069" t="s">
        <v>1378</v>
      </c>
      <c r="BQ21" s="1282">
        <v>4190066</v>
      </c>
      <c r="BR21" s="1069" t="s">
        <v>1518</v>
      </c>
      <c r="BS21" s="1430"/>
      <c r="BT21" s="1282">
        <v>4189673</v>
      </c>
      <c r="BU21" s="1069" t="s">
        <v>1519</v>
      </c>
      <c r="BV21" s="1071"/>
      <c r="BW21" s="1696">
        <v>4189707</v>
      </c>
      <c r="BX21" s="1694" t="s">
        <v>1520</v>
      </c>
      <c r="BZ21" s="1282">
        <v>4189712</v>
      </c>
      <c r="CA21" s="1069" t="s">
        <v>1521</v>
      </c>
      <c r="CC21" s="1282">
        <v>4189710</v>
      </c>
      <c r="CD21" s="1069" t="s">
        <v>1522</v>
      </c>
    </row>
    <row customHeight="1" ht="21">
      <c r="A22" s="1075" t="s">
        <v>1523</v>
      </c>
      <c r="B22" s="1076">
        <v>2020</v>
      </c>
      <c r="N22" s="1159" t="s">
        <v>1524</v>
      </c>
      <c r="AW22" s="1121" t="s">
        <v>1514</v>
      </c>
      <c r="AX22" s="1121" t="s">
        <v>1514</v>
      </c>
      <c r="AZ22" s="1121" t="s">
        <v>1525</v>
      </c>
      <c r="BB22" s="1121" t="s">
        <v>1526</v>
      </c>
      <c r="BC22" s="1121" t="s">
        <v>1322</v>
      </c>
      <c r="BE22" s="1121">
        <v>2020</v>
      </c>
      <c r="BH22" s="1069" t="s">
        <v>1449</v>
      </c>
      <c r="BJ22" s="1069" t="s">
        <v>1394</v>
      </c>
      <c r="BL22" s="1069" t="s">
        <v>1394</v>
      </c>
      <c r="BQ22" s="1282">
        <v>4190067</v>
      </c>
      <c r="BR22" s="1069" t="s">
        <v>1527</v>
      </c>
      <c r="BS22" s="1430"/>
      <c r="BT22" s="1282">
        <v>4189674</v>
      </c>
      <c r="BU22" s="1069" t="s">
        <v>1528</v>
      </c>
      <c r="BV22" s="1071"/>
      <c r="BW22" s="1071"/>
      <c r="CC22" s="1282">
        <v>4189711</v>
      </c>
      <c r="CD22" s="1069" t="s">
        <v>292</v>
      </c>
    </row>
    <row customHeight="1" ht="21">
      <c r="A23" s="1075" t="s">
        <v>1529</v>
      </c>
      <c r="B23" s="1076">
        <v>2021</v>
      </c>
      <c r="AW23" s="1121" t="s">
        <v>1530</v>
      </c>
      <c r="AX23" s="1121" t="s">
        <v>1530</v>
      </c>
      <c r="AZ23" s="1121" t="s">
        <v>1531</v>
      </c>
      <c r="BB23" s="1121" t="s">
        <v>1532</v>
      </c>
      <c r="BC23" s="1121" t="s">
        <v>1231</v>
      </c>
      <c r="BE23" s="1121">
        <v>2021</v>
      </c>
      <c r="BH23" s="1069" t="s">
        <v>1457</v>
      </c>
      <c r="BJ23" s="1069" t="s">
        <v>1410</v>
      </c>
      <c r="BL23" s="1069" t="s">
        <v>1410</v>
      </c>
      <c r="BQ23" s="1282">
        <v>4190068</v>
      </c>
      <c r="BR23" s="1069" t="s">
        <v>1533</v>
      </c>
      <c r="BS23" s="1430"/>
      <c r="BT23" s="1282">
        <v>4189675</v>
      </c>
      <c r="BU23" s="1069" t="s">
        <v>1534</v>
      </c>
      <c r="BV23" s="1071"/>
      <c r="BW23" s="1071"/>
      <c r="CC23" s="1282">
        <v>5110778</v>
      </c>
      <c r="CD23" s="1069" t="s">
        <v>1535</v>
      </c>
    </row>
    <row customHeight="1" ht="21">
      <c r="A24" s="1075" t="s">
        <v>1536</v>
      </c>
      <c r="B24" s="1076">
        <v>2022</v>
      </c>
      <c r="AW24" s="1121" t="s">
        <v>1537</v>
      </c>
      <c r="AX24" s="1121" t="s">
        <v>1537</v>
      </c>
      <c r="AZ24" s="1121" t="s">
        <v>1538</v>
      </c>
      <c r="BB24" s="1121" t="s">
        <v>1539</v>
      </c>
      <c r="BC24" s="1121" t="s">
        <v>1540</v>
      </c>
      <c r="BE24" s="1121">
        <v>2022</v>
      </c>
      <c r="BH24" s="1069" t="s">
        <v>1465</v>
      </c>
      <c r="BJ24" s="1069" t="s">
        <v>1424</v>
      </c>
      <c r="BL24" s="1069" t="s">
        <v>1424</v>
      </c>
      <c r="BQ24" s="1282">
        <v>4190069</v>
      </c>
      <c r="BR24" s="1069" t="s">
        <v>1541</v>
      </c>
      <c r="BS24" s="1430"/>
      <c r="BT24" s="1282">
        <v>4189676</v>
      </c>
      <c r="BU24" s="1069" t="s">
        <v>1542</v>
      </c>
      <c r="BV24" s="1071"/>
      <c r="BW24" s="1071"/>
      <c r="CC24" s="1282">
        <v>25575374</v>
      </c>
      <c r="CD24" s="1069" t="s">
        <v>1543</v>
      </c>
    </row>
    <row customHeight="1" ht="11.25">
      <c r="A25" s="1075" t="s">
        <v>1544</v>
      </c>
      <c r="B25" s="1076">
        <v>2023</v>
      </c>
      <c r="AW25" s="1121" t="s">
        <v>1545</v>
      </c>
      <c r="AX25" s="1121" t="s">
        <v>1545</v>
      </c>
      <c r="AZ25" s="1121" t="s">
        <v>1546</v>
      </c>
      <c r="BB25" s="1121" t="s">
        <v>1547</v>
      </c>
      <c r="BC25" s="1121" t="s">
        <v>1540</v>
      </c>
      <c r="BE25" s="1121">
        <v>2023</v>
      </c>
      <c r="BH25" s="1069" t="s">
        <v>1472</v>
      </c>
      <c r="BJ25" s="1069" t="s">
        <v>1497</v>
      </c>
      <c r="BL25" s="1069" t="s">
        <v>1497</v>
      </c>
      <c r="BQ25" s="1282">
        <v>4190070</v>
      </c>
      <c r="BR25" s="1069" t="s">
        <v>1548</v>
      </c>
      <c r="BS25" s="1430"/>
      <c r="BT25" s="1282">
        <v>4189677</v>
      </c>
      <c r="BU25" s="1069" t="s">
        <v>1549</v>
      </c>
      <c r="BV25" s="1071"/>
      <c r="BW25" s="1071"/>
    </row>
    <row customHeight="1" ht="11.25">
      <c r="A26" s="1075" t="s">
        <v>1550</v>
      </c>
      <c r="B26" s="1076">
        <v>2024</v>
      </c>
      <c r="J26" s="1732" t="s">
        <v>1551</v>
      </c>
      <c r="AX26" s="1121" t="s">
        <v>1552</v>
      </c>
      <c r="AZ26" s="1121" t="s">
        <v>1417</v>
      </c>
      <c r="BB26" s="1121" t="s">
        <v>1553</v>
      </c>
      <c r="BC26" s="1121" t="s">
        <v>1540</v>
      </c>
      <c r="BE26" s="1121">
        <v>2024</v>
      </c>
      <c r="BH26" s="1069" t="s">
        <v>1483</v>
      </c>
      <c r="BJ26" s="1069" t="s">
        <v>1435</v>
      </c>
      <c r="BL26" s="1069" t="s">
        <v>1435</v>
      </c>
      <c r="BQ26" s="1282">
        <v>4190071</v>
      </c>
      <c r="BR26" s="1069" t="s">
        <v>1554</v>
      </c>
      <c r="BS26" s="1430"/>
      <c r="BV26" s="1071"/>
      <c r="BW26" s="1071"/>
    </row>
    <row customHeight="1" ht="11.25">
      <c r="A27" s="1075" t="s">
        <v>1555</v>
      </c>
      <c r="B27" s="1076">
        <v>2025</v>
      </c>
      <c r="J27" s="177" t="s">
        <v>688</v>
      </c>
      <c r="AX27" s="1121" t="s">
        <v>1556</v>
      </c>
      <c r="BB27" s="1121" t="s">
        <v>1557</v>
      </c>
      <c r="BC27" s="1121" t="s">
        <v>1540</v>
      </c>
      <c r="BE27" s="1121">
        <v>2025</v>
      </c>
      <c r="BH27" s="1071" t="s">
        <v>22</v>
      </c>
      <c r="BJ27" s="1069" t="s">
        <v>1442</v>
      </c>
      <c r="BL27" s="1069" t="s">
        <v>1442</v>
      </c>
      <c r="BN27" s="1071" t="s">
        <v>22</v>
      </c>
      <c r="BQ27" s="1282">
        <v>4190072</v>
      </c>
      <c r="BR27" s="1069" t="s">
        <v>1558</v>
      </c>
      <c r="BS27" s="1430"/>
      <c r="BV27" s="1071"/>
      <c r="BW27" s="1071"/>
    </row>
    <row customHeight="1" ht="11.25">
      <c r="A28" s="1075" t="s">
        <v>1559</v>
      </c>
      <c r="D28" s="1102"/>
      <c r="E28" s="1103"/>
      <c r="F28" s="1103"/>
      <c r="H28" s="1104" t="s">
        <v>1560</v>
      </c>
      <c r="AX28" s="1121" t="s">
        <v>1561</v>
      </c>
      <c r="AZ28" s="1068" t="s">
        <v>1562</v>
      </c>
      <c r="BB28" s="1121" t="s">
        <v>1563</v>
      </c>
      <c r="BC28" s="1121" t="s">
        <v>1564</v>
      </c>
      <c r="BE28" s="1121">
        <v>2026</v>
      </c>
      <c r="BH28" s="1071" t="s">
        <v>22</v>
      </c>
      <c r="BJ28" s="1069" t="s">
        <v>1449</v>
      </c>
      <c r="BL28" s="1069" t="s">
        <v>1449</v>
      </c>
      <c r="BN28" s="1071" t="s">
        <v>22</v>
      </c>
      <c r="BQ28" s="1282">
        <v>4190073</v>
      </c>
      <c r="BR28" s="1069" t="s">
        <v>1565</v>
      </c>
      <c r="BS28" s="1430"/>
      <c r="BV28" s="1071"/>
      <c r="BW28" s="1071"/>
    </row>
    <row customHeight="1" ht="11.25">
      <c r="A29" s="1075" t="s">
        <v>1566</v>
      </c>
      <c r="D29" s="1105" t="s">
        <v>1567</v>
      </c>
      <c r="E29" s="1106" t="str">
        <f>IF(TEMPLATE_GROUP="","",INDEX(StartDateList,MATCH(TEMPLATE_GROUP,CodeTemplateList,0),1))</f>
        <v>01.07.2025</v>
      </c>
      <c r="F29" s="1106" t="str">
        <f>IF(TEMPLATE_GROUP="","",INDEX(EndDateList,MATCH(TEMPLATE_GROUP,CodeTemplateList,0),1))</f>
        <v>30.09.2025</v>
      </c>
      <c r="H29" s="1107" t="s">
        <v>1568</v>
      </c>
      <c r="AX29" s="1121" t="s">
        <v>1569</v>
      </c>
      <c r="AZ29" s="1121" t="s">
        <v>1215</v>
      </c>
      <c r="BB29" s="1121" t="s">
        <v>1417</v>
      </c>
      <c r="BC29" s="1092"/>
      <c r="BE29" s="1121">
        <v>2027</v>
      </c>
      <c r="BJ29" s="1069" t="s">
        <v>1457</v>
      </c>
      <c r="BL29" s="1069" t="s">
        <v>1457</v>
      </c>
    </row>
    <row customHeight="1" ht="11.25">
      <c r="A30" s="1075" t="s">
        <v>1570</v>
      </c>
      <c r="D30" s="1108"/>
      <c r="E30" s="1109"/>
      <c r="F30" s="1109"/>
      <c r="AX30" s="1121" t="s">
        <v>1571</v>
      </c>
      <c r="AZ30" s="1121" t="s">
        <v>1243</v>
      </c>
      <c r="BE30" s="1121">
        <v>2028</v>
      </c>
      <c r="BJ30" s="1069" t="s">
        <v>1572</v>
      </c>
      <c r="BL30" s="1069" t="s">
        <v>1572</v>
      </c>
    </row>
    <row customHeight="1" ht="12.75">
      <c r="A31" s="1075" t="s">
        <v>1573</v>
      </c>
      <c r="D31" s="1102"/>
      <c r="E31" s="1103"/>
      <c r="F31" s="1103"/>
      <c r="H31" s="1110"/>
      <c r="AX31" s="1121" t="s">
        <v>1574</v>
      </c>
      <c r="AZ31" s="1121" t="s">
        <v>1575</v>
      </c>
      <c r="BE31" s="1121">
        <v>2029</v>
      </c>
      <c r="BJ31" s="1069" t="s">
        <v>1576</v>
      </c>
      <c r="BL31" s="1069" t="s">
        <v>1576</v>
      </c>
    </row>
    <row customHeight="1" ht="11.25">
      <c r="A32" s="1075" t="s">
        <v>1577</v>
      </c>
      <c r="D32" s="1105" t="s">
        <v>1578</v>
      </c>
      <c r="E32" s="1106" t="str">
        <f>IF(TEMPLATE_GROUP="","",INDEX(StartDateList,MATCH(TEMPLATE_GROUP,CodeTemplateList,0),1))</f>
        <v>01.07.2025</v>
      </c>
      <c r="F32" s="1106" t="str">
        <f>IF(TEMPLATE_GROUP="","",INDEX(EndDateList,MATCH(TEMPLATE_GROUP,CodeTemplateList,0),1))</f>
        <v>30.09.2025</v>
      </c>
      <c r="H32" s="1111" t="s">
        <v>1579</v>
      </c>
      <c r="O32" s="1075" t="s">
        <v>1213</v>
      </c>
      <c r="AX32" s="1121" t="s">
        <v>1580</v>
      </c>
      <c r="AZ32" s="1121" t="s">
        <v>1310</v>
      </c>
      <c r="BE32" s="1121">
        <v>2030</v>
      </c>
      <c r="BJ32" s="1069" t="s">
        <v>1465</v>
      </c>
      <c r="BL32" s="1069" t="s">
        <v>1465</v>
      </c>
    </row>
    <row customHeight="1" ht="11.25">
      <c r="A33" s="1075" t="s">
        <v>1581</v>
      </c>
      <c r="O33" s="1075" t="s">
        <v>1240</v>
      </c>
      <c r="AX33" s="1121" t="s">
        <v>1582</v>
      </c>
      <c r="AZ33" s="1121" t="s">
        <v>1214</v>
      </c>
      <c r="BE33" s="1121">
        <v>2031</v>
      </c>
      <c r="BJ33" s="1069" t="s">
        <v>1472</v>
      </c>
      <c r="BL33" s="1069" t="s">
        <v>1472</v>
      </c>
    </row>
    <row customHeight="1" ht="11.25">
      <c r="A34" s="1075" t="s">
        <v>1583</v>
      </c>
      <c r="O34" s="1075" t="s">
        <v>1275</v>
      </c>
      <c r="AX34" s="1121" t="s">
        <v>1584</v>
      </c>
      <c r="BE34" s="1121">
        <v>2032</v>
      </c>
      <c r="BJ34" s="1069" t="s">
        <v>1483</v>
      </c>
      <c r="BL34" s="1069" t="s">
        <v>1483</v>
      </c>
    </row>
    <row customHeight="1" ht="11.25">
      <c r="A35" s="1075" t="s">
        <v>1585</v>
      </c>
      <c r="O35" s="1075" t="s">
        <v>1308</v>
      </c>
      <c r="AX35" s="1121" t="s">
        <v>1586</v>
      </c>
      <c r="AZ35" s="1068" t="s">
        <v>1587</v>
      </c>
      <c r="BE35" s="1121">
        <v>2033</v>
      </c>
      <c r="BL35" s="1069" t="s">
        <v>1588</v>
      </c>
    </row>
    <row customHeight="1" ht="11.25">
      <c r="A36" s="1871" t="s">
        <v>1589</v>
      </c>
      <c r="D36" s="1112" t="s">
        <v>1590</v>
      </c>
      <c r="E36" s="1113" t="s">
        <v>853</v>
      </c>
      <c r="F36" s="1114" t="str">
        <f>INDEX(E37:E41,MATCH(TEMPLATE_SPHERE,F37:F41,0))</f>
        <v>холодного водоснабжения</v>
      </c>
      <c r="G36" s="1114" t="str">
        <f>INDEX(G37:G41,MATCH(TEMPLATE_SPHERE,F37:F41,0))</f>
        <v>холодное водоснабжение</v>
      </c>
      <c r="O36" s="1075" t="s">
        <v>1333</v>
      </c>
      <c r="AX36" s="1121" t="s">
        <v>1591</v>
      </c>
      <c r="AZ36" s="1121" t="s">
        <v>1214</v>
      </c>
      <c r="BE36" s="1121">
        <v>2034</v>
      </c>
      <c r="BL36" s="1069" t="s">
        <v>1592</v>
      </c>
    </row>
    <row customHeight="1" ht="11.25">
      <c r="A37" s="1075" t="s">
        <v>1593</v>
      </c>
      <c r="E37" s="408" t="s">
        <v>1594</v>
      </c>
      <c r="F37" s="1115" t="s">
        <v>807</v>
      </c>
      <c r="G37" s="408" t="s">
        <v>1595</v>
      </c>
      <c r="O37" s="1075" t="s">
        <v>1352</v>
      </c>
      <c r="AX37" s="1121" t="s">
        <v>1596</v>
      </c>
      <c r="AZ37" s="1121" t="s">
        <v>1242</v>
      </c>
      <c r="BE37" s="1121">
        <v>2035</v>
      </c>
    </row>
    <row customHeight="1" ht="11.25">
      <c r="A38" s="1075" t="s">
        <v>1597</v>
      </c>
      <c r="E38" s="408" t="s">
        <v>1598</v>
      </c>
      <c r="F38" s="1116" t="s">
        <v>853</v>
      </c>
      <c r="G38" s="408" t="s">
        <v>1599</v>
      </c>
      <c r="O38" s="1075" t="s">
        <v>1369</v>
      </c>
      <c r="AX38" s="1121" t="s">
        <v>1600</v>
      </c>
      <c r="AZ38" s="1121" t="s">
        <v>1276</v>
      </c>
      <c r="BE38" s="1121">
        <v>2036</v>
      </c>
      <c r="BH38" s="1068" t="s">
        <v>1601</v>
      </c>
      <c r="BJ38" s="1068" t="s">
        <v>1602</v>
      </c>
      <c r="BL38" s="1068" t="s">
        <v>1603</v>
      </c>
      <c r="BN38" s="1068" t="s">
        <v>1604</v>
      </c>
    </row>
    <row customHeight="1" ht="11.25">
      <c r="A39" s="1075" t="s">
        <v>1605</v>
      </c>
      <c r="E39" s="408" t="s">
        <v>1606</v>
      </c>
      <c r="F39" s="1116" t="s">
        <v>906</v>
      </c>
      <c r="G39" s="408" t="s">
        <v>1607</v>
      </c>
      <c r="O39" s="1075" t="s">
        <v>1385</v>
      </c>
      <c r="AX39" s="1121" t="s">
        <v>1608</v>
      </c>
      <c r="AZ39" s="1121" t="s">
        <v>1309</v>
      </c>
      <c r="BE39" s="1121">
        <v>2037</v>
      </c>
      <c r="BH39" s="1069" t="s">
        <v>1609</v>
      </c>
      <c r="BJ39" s="1218" t="s">
        <v>1609</v>
      </c>
      <c r="BL39" s="1218" t="s">
        <v>1609</v>
      </c>
      <c r="BN39" s="1069" t="s">
        <v>1610</v>
      </c>
    </row>
    <row customHeight="1" ht="11.25">
      <c r="A40" s="1075" t="s">
        <v>16</v>
      </c>
      <c r="E40" s="408" t="s">
        <v>1611</v>
      </c>
      <c r="F40" s="1116" t="s">
        <v>893</v>
      </c>
      <c r="G40" s="408" t="s">
        <v>1612</v>
      </c>
      <c r="O40" s="1075" t="s">
        <v>1401</v>
      </c>
      <c r="AX40" s="1121" t="s">
        <v>1613</v>
      </c>
      <c r="BE40" s="1121">
        <v>2038</v>
      </c>
      <c r="BH40" s="1069" t="s">
        <v>1614</v>
      </c>
      <c r="BJ40" s="1218" t="s">
        <v>1026</v>
      </c>
      <c r="BL40" s="1218" t="s">
        <v>1026</v>
      </c>
      <c r="BN40" s="1069" t="s">
        <v>1060</v>
      </c>
    </row>
    <row customHeight="1" ht="11.25">
      <c r="A41" s="1075" t="s">
        <v>1615</v>
      </c>
      <c r="E41" s="408" t="s">
        <v>1616</v>
      </c>
      <c r="F41" s="1116" t="s">
        <v>1617</v>
      </c>
      <c r="G41" s="408" t="s">
        <v>1616</v>
      </c>
      <c r="O41" s="1075" t="s">
        <v>1417</v>
      </c>
      <c r="AX41" s="1121" t="s">
        <v>1618</v>
      </c>
      <c r="AZ41" s="1068" t="s">
        <v>1619</v>
      </c>
      <c r="BE41" s="1121">
        <v>2039</v>
      </c>
      <c r="BH41" s="1069" t="s">
        <v>1620</v>
      </c>
      <c r="BJ41" s="1218" t="s">
        <v>1022</v>
      </c>
      <c r="BL41" s="1218" t="s">
        <v>1022</v>
      </c>
      <c r="BN41" s="1069" t="s">
        <v>1047</v>
      </c>
    </row>
    <row customHeight="1" ht="11.25">
      <c r="A42" s="1075" t="s">
        <v>1621</v>
      </c>
      <c r="AX42" s="1121" t="s">
        <v>1622</v>
      </c>
      <c r="AZ42" s="1121" t="s">
        <v>1213</v>
      </c>
      <c r="BE42" s="1121">
        <v>2040</v>
      </c>
      <c r="BH42" s="1069" t="s">
        <v>1044</v>
      </c>
      <c r="BJ42" s="1218" t="s">
        <v>1024</v>
      </c>
      <c r="BL42" s="1218" t="s">
        <v>1024</v>
      </c>
      <c r="BN42" s="1069" t="s">
        <v>1623</v>
      </c>
    </row>
    <row customHeight="1" ht="11.25">
      <c r="A43" s="1075" t="s">
        <v>1624</v>
      </c>
      <c r="AX43" s="1121" t="s">
        <v>1625</v>
      </c>
      <c r="AZ43" s="1121" t="s">
        <v>1240</v>
      </c>
      <c r="BE43" s="1121">
        <v>2041</v>
      </c>
      <c r="BH43" s="1069" t="s">
        <v>1626</v>
      </c>
      <c r="BJ43" s="1218" t="s">
        <v>1620</v>
      </c>
      <c r="BL43" s="1218" t="s">
        <v>1620</v>
      </c>
      <c r="BN43" s="1069" t="s">
        <v>1627</v>
      </c>
    </row>
    <row customHeight="1" ht="11.25">
      <c r="A44" s="1075" t="s">
        <v>1628</v>
      </c>
      <c r="G44" s="1095">
        <f>YEAR(TODAY())</f>
        <v>2025</v>
      </c>
      <c r="I44" s="800" t="s">
        <v>1629</v>
      </c>
      <c r="J44" s="1090" t="s">
        <v>1630</v>
      </c>
      <c r="K44" s="1090" t="s">
        <v>1631</v>
      </c>
      <c r="AX44" s="1121" t="s">
        <v>1632</v>
      </c>
      <c r="AZ44" s="1121" t="s">
        <v>1275</v>
      </c>
      <c r="BE44" s="1121">
        <v>2042</v>
      </c>
      <c r="BH44" s="1069" t="s">
        <v>1633</v>
      </c>
      <c r="BJ44" s="1218" t="s">
        <v>1044</v>
      </c>
      <c r="BL44" s="1218" t="s">
        <v>1044</v>
      </c>
      <c r="BN44" s="1069" t="s">
        <v>1634</v>
      </c>
    </row>
    <row customHeight="1" ht="11.25">
      <c r="A45" s="1075" t="s">
        <v>1635</v>
      </c>
      <c r="D45" s="1112" t="s">
        <v>1636</v>
      </c>
      <c r="E45" s="1113" t="s">
        <v>1637</v>
      </c>
      <c r="F45" s="798" t="s">
        <v>1638</v>
      </c>
      <c r="G45" s="797" t="s">
        <v>1639</v>
      </c>
      <c r="H45" s="800" t="s">
        <v>1640</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1641</v>
      </c>
      <c r="AZ45" s="1121" t="s">
        <v>1308</v>
      </c>
      <c r="BE45" s="1121">
        <v>2043</v>
      </c>
      <c r="BH45" s="1069" t="s">
        <v>1642</v>
      </c>
      <c r="BJ45" s="1218" t="s">
        <v>1038</v>
      </c>
      <c r="BL45" s="1218" t="s">
        <v>1038</v>
      </c>
      <c r="BN45" s="1069" t="s">
        <v>1643</v>
      </c>
    </row>
    <row customHeight="1" ht="11.25">
      <c r="A46" s="1075" t="s">
        <v>1644</v>
      </c>
      <c r="E46" s="408" t="s">
        <v>27</v>
      </c>
      <c r="F46" s="1115" t="s">
        <v>1645</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1646</v>
      </c>
      <c r="AZ46" s="1121" t="s">
        <v>1333</v>
      </c>
      <c r="BE46" s="1121">
        <v>2044</v>
      </c>
      <c r="BH46" s="1069" t="s">
        <v>1047</v>
      </c>
      <c r="BJ46" s="1218" t="s">
        <v>1028</v>
      </c>
      <c r="BL46" s="1218" t="s">
        <v>1028</v>
      </c>
      <c r="BN46" s="1069" t="s">
        <v>1647</v>
      </c>
    </row>
    <row customHeight="1" ht="11.25">
      <c r="A47" s="1075" t="s">
        <v>1648</v>
      </c>
      <c r="E47" s="408" t="s">
        <v>33</v>
      </c>
      <c r="F47" s="1116" t="s">
        <v>1637</v>
      </c>
      <c r="G47" s="1117" t="str">
        <f>_xlfn.IFERROR(IF(f_year="","01.01."&amp;CURRENT_YEAR,IF(LEN(f_quart)=0,"01.01."&amp;f_year,IF(f_quart="I квартал","01.01."&amp;f_year,IF(f_quart="II квартал","01.04."&amp;f_year,(IF(f_quart="III квартал","01.07."&amp;f_year,"01.10."&amp;f_year)))))),"01.01."&amp;CURRENT_YEAR)</f>
        <v>01.07.2025</v>
      </c>
      <c r="H47" s="1117" t="str">
        <f>_xlfn.IFERROR(IF(f_year="","31.12."&amp;CURRENT_YEAR,IF(LEN(f_quart)=0,"31.12."&amp;f_year,IF(f_quart="I квартал","31.03."&amp;f_year,IF(f_quart="II квартал","30.06."&amp;f_year,(IF(f_quart="III квартал","30.09."&amp;f_year,"31.12."&amp;f_year)))))),"31.12."&amp;CURRENT_YEAR)</f>
        <v>30.09.2025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1649</v>
      </c>
      <c r="AZ47" s="1121" t="s">
        <v>1352</v>
      </c>
      <c r="BE47" s="1121">
        <v>2045</v>
      </c>
      <c r="BH47" s="1069" t="s">
        <v>1623</v>
      </c>
      <c r="BJ47" s="1218" t="s">
        <v>1030</v>
      </c>
      <c r="BL47" s="1218" t="s">
        <v>1030</v>
      </c>
      <c r="BN47" s="1069" t="s">
        <v>1650</v>
      </c>
    </row>
    <row customHeight="1" ht="11.25">
      <c r="A48" s="1075" t="s">
        <v>1651</v>
      </c>
      <c r="E48" s="408" t="s">
        <v>1652</v>
      </c>
      <c r="F48" s="1116" t="s">
        <v>1653</v>
      </c>
      <c r="G48" s="1117" t="str">
        <f>_xlfn.IFERROR(IF(f_year="","01.01."&amp;CURRENT_YEAR,"01.01."&amp;f_year),"01.01."&amp;CURRENT_YEAR)</f>
        <v>01.01.2025</v>
      </c>
      <c r="H48" s="1117" t="str">
        <f>_xlfn.IFERROR(IF(f_year="","31.12."&amp;CURRENT_YEAR,"31.12."&amp;f_year),"31.12."&amp;CURRENT_YEAR)</f>
        <v>31.12.2025</v>
      </c>
      <c r="I48" s="1743">
        <f>IF(f_year="",TRUE,FALSE)</f>
        <v>0</v>
      </c>
      <c r="J48" s="1746" t="s">
        <v>1654</v>
      </c>
      <c r="K48" s="1747"/>
      <c r="AX48" s="1121" t="s">
        <v>1655</v>
      </c>
      <c r="AZ48" s="1121" t="s">
        <v>1369</v>
      </c>
      <c r="BE48" s="1121">
        <v>2046</v>
      </c>
      <c r="BH48" s="1069" t="s">
        <v>1627</v>
      </c>
      <c r="BJ48" s="1218" t="s">
        <v>1032</v>
      </c>
      <c r="BL48" s="1218" t="s">
        <v>1032</v>
      </c>
      <c r="BN48" s="1069" t="s">
        <v>1656</v>
      </c>
    </row>
    <row customHeight="1" ht="11.25">
      <c r="A49" s="1075" t="s">
        <v>1657</v>
      </c>
      <c r="E49" s="408" t="s">
        <v>1658</v>
      </c>
      <c r="F49" s="1116" t="s">
        <v>1659</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1660</v>
      </c>
      <c r="AZ49" s="1121" t="s">
        <v>1385</v>
      </c>
      <c r="BE49" s="1121">
        <v>2047</v>
      </c>
      <c r="BH49" s="1069" t="s">
        <v>1048</v>
      </c>
      <c r="BJ49" s="1218" t="s">
        <v>1034</v>
      </c>
      <c r="BL49" s="1218" t="s">
        <v>1034</v>
      </c>
    </row>
    <row customHeight="1" ht="11.25">
      <c r="A50" s="1075" t="s">
        <v>1661</v>
      </c>
      <c r="E50" s="408" t="s">
        <v>1662</v>
      </c>
      <c r="F50" s="1116" t="s">
        <v>1018</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1663</v>
      </c>
      <c r="AZ50" s="1121" t="s">
        <v>1401</v>
      </c>
      <c r="BE50" s="1121">
        <v>2048</v>
      </c>
      <c r="BH50" s="1069" t="s">
        <v>1634</v>
      </c>
      <c r="BJ50" s="1218" t="s">
        <v>1036</v>
      </c>
      <c r="BL50" s="1218" t="s">
        <v>1036</v>
      </c>
    </row>
    <row customHeight="1" ht="11.25">
      <c r="A51" s="1075" t="s">
        <v>1664</v>
      </c>
      <c r="E51" s="408" t="s">
        <v>1665</v>
      </c>
      <c r="F51" s="1116" t="s">
        <v>1666</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1667</v>
      </c>
      <c r="AZ51" s="1121" t="s">
        <v>1417</v>
      </c>
      <c r="BE51" s="1121">
        <v>2049</v>
      </c>
      <c r="BH51" s="1069" t="s">
        <v>1643</v>
      </c>
      <c r="BJ51" s="1218" t="s">
        <v>1668</v>
      </c>
      <c r="BL51" s="1218" t="s">
        <v>1668</v>
      </c>
    </row>
    <row customHeight="1" ht="11.25">
      <c r="A52" s="1075" t="s">
        <v>1669</v>
      </c>
      <c r="E52" s="408" t="s">
        <v>1670</v>
      </c>
      <c r="F52" s="1116" t="s">
        <v>1671</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1672</v>
      </c>
      <c r="AZ52" s="1121" t="s">
        <v>1214</v>
      </c>
      <c r="BE52" s="1121">
        <v>2050</v>
      </c>
      <c r="BH52" s="1069" t="s">
        <v>1647</v>
      </c>
      <c r="BJ52" s="1218" t="s">
        <v>1047</v>
      </c>
      <c r="BL52" s="1218" t="s">
        <v>1047</v>
      </c>
    </row>
    <row customHeight="1" ht="11.25">
      <c r="A53" s="1075" t="s">
        <v>1673</v>
      </c>
      <c r="E53" s="408" t="s">
        <v>1674</v>
      </c>
      <c r="F53" s="1116" t="s">
        <v>1674</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1675</v>
      </c>
      <c r="K53" s="1747"/>
      <c r="AX53" s="1121" t="s">
        <v>1676</v>
      </c>
      <c r="BE53" s="1121">
        <v>2051</v>
      </c>
      <c r="BH53" s="1069" t="s">
        <v>1650</v>
      </c>
      <c r="BJ53" s="1218" t="s">
        <v>1623</v>
      </c>
      <c r="BL53" s="1218" t="s">
        <v>1623</v>
      </c>
    </row>
    <row customHeight="1" ht="11.25">
      <c r="A54" s="1075" t="s">
        <v>1677</v>
      </c>
      <c r="AX54" s="1121" t="s">
        <v>1678</v>
      </c>
      <c r="AZ54" s="1068" t="s">
        <v>1679</v>
      </c>
      <c r="BE54" s="1121">
        <v>2052</v>
      </c>
      <c r="BH54" s="1069" t="s">
        <v>1656</v>
      </c>
      <c r="BJ54" s="1218" t="s">
        <v>1627</v>
      </c>
      <c r="BL54" s="1218" t="s">
        <v>1627</v>
      </c>
    </row>
    <row customHeight="1" ht="11.25">
      <c r="A55" s="1075" t="s">
        <v>1680</v>
      </c>
      <c r="AX55" s="1121" t="s">
        <v>1681</v>
      </c>
      <c r="AZ55" s="1121" t="s">
        <v>1216</v>
      </c>
      <c r="BE55" s="1121">
        <v>2053</v>
      </c>
      <c r="BH55" s="1071" t="s">
        <v>22</v>
      </c>
      <c r="BJ55" s="1218" t="s">
        <v>1048</v>
      </c>
      <c r="BL55" s="1218" t="s">
        <v>1048</v>
      </c>
    </row>
    <row customHeight="1" ht="11.25">
      <c r="A56" s="1075" t="s">
        <v>1682</v>
      </c>
      <c r="D56" s="1119" t="s">
        <v>1683</v>
      </c>
      <c r="E56" s="1096" t="s">
        <v>111</v>
      </c>
      <c r="F56" s="1075" t="s">
        <v>1684</v>
      </c>
      <c r="AX56" s="1121" t="s">
        <v>1685</v>
      </c>
      <c r="AZ56" s="1121" t="s">
        <v>1244</v>
      </c>
      <c r="BE56" s="1121">
        <v>2054</v>
      </c>
      <c r="BH56" s="1071" t="s">
        <v>22</v>
      </c>
      <c r="BJ56" s="1218" t="s">
        <v>1634</v>
      </c>
      <c r="BL56" s="1218" t="s">
        <v>1634</v>
      </c>
    </row>
    <row customHeight="1" ht="11.25">
      <c r="A57" s="1075" t="s">
        <v>1686</v>
      </c>
      <c r="D57" s="1119" t="s">
        <v>1687</v>
      </c>
      <c r="E57" s="1096" t="s">
        <v>111</v>
      </c>
      <c r="F57" s="1075" t="s">
        <v>1684</v>
      </c>
      <c r="AX57" s="1121" t="s">
        <v>1688</v>
      </c>
      <c r="AZ57" s="1121" t="s">
        <v>1278</v>
      </c>
      <c r="BE57" s="1121">
        <v>2055</v>
      </c>
      <c r="BJ57" s="1218" t="s">
        <v>1643</v>
      </c>
      <c r="BL57" s="1218" t="s">
        <v>1643</v>
      </c>
    </row>
    <row customHeight="1" ht="11.25">
      <c r="A58" s="1075" t="s">
        <v>1689</v>
      </c>
      <c r="D58" s="1119" t="s">
        <v>1690</v>
      </c>
      <c r="E58" s="1096" t="s">
        <v>111</v>
      </c>
      <c r="F58" s="1075" t="s">
        <v>1684</v>
      </c>
      <c r="AX58" s="1121" t="s">
        <v>1691</v>
      </c>
      <c r="BE58" s="1121">
        <v>2056</v>
      </c>
      <c r="BJ58" s="1218" t="s">
        <v>1647</v>
      </c>
      <c r="BL58" s="1218" t="s">
        <v>1647</v>
      </c>
    </row>
    <row customHeight="1" ht="11.25">
      <c r="A59" s="1075" t="s">
        <v>1692</v>
      </c>
      <c r="D59" s="1119" t="s">
        <v>132</v>
      </c>
      <c r="E59" s="1096" t="s">
        <v>1580</v>
      </c>
      <c r="F59" s="1075" t="s">
        <v>1693</v>
      </c>
      <c r="AX59" s="1121" t="s">
        <v>1694</v>
      </c>
      <c r="AZ59" s="1068" t="s">
        <v>1695</v>
      </c>
      <c r="BE59" s="1121">
        <v>2057</v>
      </c>
      <c r="BJ59" s="1218" t="s">
        <v>1650</v>
      </c>
      <c r="BL59" s="1218" t="s">
        <v>1650</v>
      </c>
    </row>
    <row customHeight="1" ht="11.25">
      <c r="A60" s="1075" t="s">
        <v>1696</v>
      </c>
      <c r="D60" s="1119" t="s">
        <v>1697</v>
      </c>
      <c r="E60" s="1096" t="s">
        <v>1580</v>
      </c>
      <c r="F60" s="1075" t="s">
        <v>1693</v>
      </c>
      <c r="AX60" s="1121" t="s">
        <v>1698</v>
      </c>
      <c r="AZ60" s="1121" t="s">
        <v>1217</v>
      </c>
      <c r="BE60" s="1121">
        <v>2058</v>
      </c>
      <c r="BJ60" s="1218" t="s">
        <v>1656</v>
      </c>
      <c r="BL60" s="1218" t="s">
        <v>1656</v>
      </c>
    </row>
    <row customHeight="1" ht="11.25">
      <c r="A61" s="1075" t="s">
        <v>1699</v>
      </c>
      <c r="D61" s="1119" t="s">
        <v>1700</v>
      </c>
      <c r="E61" s="1096" t="s">
        <v>1580</v>
      </c>
      <c r="F61" s="1075" t="s">
        <v>1693</v>
      </c>
      <c r="AX61" s="1121" t="s">
        <v>1701</v>
      </c>
      <c r="AZ61" s="1121" t="s">
        <v>1245</v>
      </c>
      <c r="BE61" s="1121">
        <v>2059</v>
      </c>
      <c r="BL61" s="1218" t="s">
        <v>1040</v>
      </c>
    </row>
    <row customHeight="1" ht="11.25">
      <c r="A62" s="1075" t="s">
        <v>1702</v>
      </c>
      <c r="D62" s="1119" t="s">
        <v>131</v>
      </c>
      <c r="E62" s="1096">
        <v>30</v>
      </c>
      <c r="F62" s="1075" t="s">
        <v>1693</v>
      </c>
      <c r="AZ62" s="1121" t="s">
        <v>1279</v>
      </c>
      <c r="BE62" s="1121">
        <v>2060</v>
      </c>
      <c r="BL62" s="1218" t="s">
        <v>1042</v>
      </c>
    </row>
    <row customHeight="1" ht="11.25">
      <c r="A63" s="1075" t="s">
        <v>1703</v>
      </c>
      <c r="D63" s="1119" t="s">
        <v>1704</v>
      </c>
      <c r="E63" s="1096">
        <v>30</v>
      </c>
      <c r="F63" s="1075" t="s">
        <v>1693</v>
      </c>
      <c r="AZ63" s="1121" t="s">
        <v>1311</v>
      </c>
      <c r="BE63" s="1121">
        <v>2061</v>
      </c>
    </row>
    <row customHeight="1" ht="11.25">
      <c r="A64" s="1075" t="s">
        <v>1705</v>
      </c>
      <c r="D64" s="1119" t="s">
        <v>1706</v>
      </c>
      <c r="E64" s="1096">
        <v>30</v>
      </c>
      <c r="F64" s="1075" t="s">
        <v>1693</v>
      </c>
      <c r="AZ64" s="1121" t="s">
        <v>1334</v>
      </c>
      <c r="BE64" s="1121">
        <v>2062</v>
      </c>
    </row>
    <row customHeight="1" ht="11.25">
      <c r="A65" s="1075" t="s">
        <v>1707</v>
      </c>
      <c r="D65" s="1075"/>
      <c r="BE65" s="1121">
        <v>2063</v>
      </c>
    </row>
    <row customHeight="1" ht="11.25">
      <c r="A66" s="1075" t="s">
        <v>1708</v>
      </c>
      <c r="AZ66" s="1068" t="s">
        <v>1709</v>
      </c>
      <c r="BE66" s="1121">
        <v>2064</v>
      </c>
    </row>
    <row customHeight="1" ht="11.25">
      <c r="A67" s="1075" t="s">
        <v>1710</v>
      </c>
      <c r="AZ67" s="1121" t="s">
        <v>1218</v>
      </c>
      <c r="BE67" s="1121">
        <v>2065</v>
      </c>
    </row>
    <row customHeight="1" ht="11.25">
      <c r="A68" s="1075" t="s">
        <v>1711</v>
      </c>
      <c r="AZ68" s="1121" t="s">
        <v>1246</v>
      </c>
      <c r="BE68" s="1121">
        <v>2066</v>
      </c>
      <c r="BH68" s="1068" t="s">
        <v>1712</v>
      </c>
      <c r="BJ68" s="1068" t="s">
        <v>1713</v>
      </c>
      <c r="BL68" s="1068" t="s">
        <v>1714</v>
      </c>
      <c r="BN68" s="1068" t="s">
        <v>1715</v>
      </c>
    </row>
    <row customHeight="1" ht="11.25">
      <c r="A69" s="1075" t="s">
        <v>1716</v>
      </c>
      <c r="AZ69" s="1121" t="s">
        <v>1280</v>
      </c>
      <c r="BE69" s="1121">
        <v>2067</v>
      </c>
      <c r="BH69" s="1069" t="s">
        <v>1717</v>
      </c>
      <c r="BI69" s="1118" t="s">
        <v>109</v>
      </c>
      <c r="BJ69" s="1069" t="s">
        <v>1718</v>
      </c>
      <c r="BK69" s="1118" t="s">
        <v>109</v>
      </c>
      <c r="BL69" s="1069" t="s">
        <v>1719</v>
      </c>
      <c r="BM69" s="1071" t="s">
        <v>109</v>
      </c>
      <c r="BN69" s="1069" t="s">
        <v>1720</v>
      </c>
    </row>
    <row customHeight="1" ht="11.25">
      <c r="A70" s="1075" t="s">
        <v>1721</v>
      </c>
      <c r="AZ70" s="1121" t="s">
        <v>1312</v>
      </c>
      <c r="BE70" s="1121">
        <v>2068</v>
      </c>
      <c r="BH70" s="1069" t="s">
        <v>1722</v>
      </c>
      <c r="BJ70" s="1069" t="s">
        <v>1723</v>
      </c>
      <c r="BL70" s="1069" t="s">
        <v>1724</v>
      </c>
      <c r="BN70" s="1069" t="s">
        <v>1725</v>
      </c>
    </row>
    <row customHeight="1" ht="11.25">
      <c r="A71" s="1075" t="s">
        <v>1726</v>
      </c>
      <c r="AZ71" s="1121" t="s">
        <v>1314</v>
      </c>
      <c r="BE71" s="1121">
        <v>2069</v>
      </c>
      <c r="BH71" s="1069" t="s">
        <v>1727</v>
      </c>
      <c r="BI71" s="1118" t="s">
        <v>89</v>
      </c>
      <c r="BJ71" s="1069" t="s">
        <v>1728</v>
      </c>
      <c r="BK71" s="1118" t="s">
        <v>89</v>
      </c>
      <c r="BL71" s="1069" t="s">
        <v>1729</v>
      </c>
      <c r="BM71" s="1071" t="s">
        <v>89</v>
      </c>
      <c r="BN71" s="1069" t="s">
        <v>1730</v>
      </c>
    </row>
    <row customHeight="1" ht="11.25">
      <c r="A72" s="1075" t="s">
        <v>1731</v>
      </c>
      <c r="AZ72" s="1121" t="s">
        <v>19</v>
      </c>
      <c r="BE72" s="1121">
        <v>2070</v>
      </c>
      <c r="BH72" s="1069" t="s">
        <v>1732</v>
      </c>
      <c r="BJ72" s="1069" t="s">
        <v>1732</v>
      </c>
      <c r="BL72" s="1069" t="s">
        <v>1732</v>
      </c>
      <c r="BN72" s="1069" t="s">
        <v>1733</v>
      </c>
    </row>
    <row customHeight="1" ht="11.25">
      <c r="A73" s="1075" t="s">
        <v>1734</v>
      </c>
      <c r="BH73" s="1069" t="s">
        <v>1735</v>
      </c>
      <c r="BI73" s="1118" t="s">
        <v>111</v>
      </c>
      <c r="BJ73" s="1069" t="s">
        <v>1736</v>
      </c>
      <c r="BK73" s="1118" t="s">
        <v>111</v>
      </c>
      <c r="BL73" s="1069" t="s">
        <v>1737</v>
      </c>
      <c r="BM73" s="1071" t="s">
        <v>111</v>
      </c>
      <c r="BN73" s="1069" t="s">
        <v>1738</v>
      </c>
    </row>
    <row customHeight="1" ht="11.25">
      <c r="A74" s="1075" t="s">
        <v>1739</v>
      </c>
      <c r="BH74" s="1069" t="s">
        <v>1740</v>
      </c>
      <c r="BJ74" s="1069" t="s">
        <v>1741</v>
      </c>
      <c r="BL74" s="1069" t="s">
        <v>1742</v>
      </c>
      <c r="BN74" s="1069" t="s">
        <v>1743</v>
      </c>
    </row>
    <row customHeight="1" ht="11.25">
      <c r="A75" s="1075" t="s">
        <v>1744</v>
      </c>
      <c r="AZ75" s="1068" t="s">
        <v>1745</v>
      </c>
      <c r="BH75" s="1069" t="s">
        <v>1746</v>
      </c>
      <c r="BJ75" s="1069" t="s">
        <v>1746</v>
      </c>
      <c r="BL75" s="1069" t="s">
        <v>1746</v>
      </c>
    </row>
    <row customHeight="1" ht="11.25">
      <c r="A76" s="1075" t="s">
        <v>1747</v>
      </c>
      <c r="AZ76" s="1121" t="s">
        <v>1227</v>
      </c>
      <c r="BH76" s="1069" t="s">
        <v>1748</v>
      </c>
      <c r="BJ76" s="1069" t="s">
        <v>1749</v>
      </c>
      <c r="BL76" s="1069" t="s">
        <v>1750</v>
      </c>
    </row>
    <row customHeight="1" ht="11.25">
      <c r="A77" s="1075" t="s">
        <v>1751</v>
      </c>
      <c r="AZ77" s="1121" t="s">
        <v>1256</v>
      </c>
    </row>
    <row customHeight="1" ht="11.25">
      <c r="A78" s="1075" t="s">
        <v>1752</v>
      </c>
      <c r="AZ78" s="1121" t="s">
        <v>1287</v>
      </c>
    </row>
    <row customHeight="1" ht="11.25">
      <c r="A79" s="1075" t="s">
        <v>1753</v>
      </c>
      <c r="AZ79" s="1121" t="s">
        <v>1318</v>
      </c>
      <c r="BH79" s="1068" t="s">
        <v>1754</v>
      </c>
      <c r="BJ79" s="1068" t="s">
        <v>1755</v>
      </c>
      <c r="BL79" s="1068" t="s">
        <v>1756</v>
      </c>
    </row>
    <row customHeight="1" ht="11.25">
      <c r="A80" s="1075" t="s">
        <v>1757</v>
      </c>
      <c r="AZ80" s="1121" t="s">
        <v>1339</v>
      </c>
      <c r="BH80" s="1069" t="s">
        <v>1758</v>
      </c>
      <c r="BJ80" s="1069" t="s">
        <v>1759</v>
      </c>
      <c r="BL80" s="1069" t="s">
        <v>1760</v>
      </c>
    </row>
    <row customHeight="1" ht="11.25">
      <c r="A81" s="1075" t="s">
        <v>1761</v>
      </c>
      <c r="AZ81" s="1121" t="s">
        <v>1356</v>
      </c>
      <c r="BH81" s="1069" t="s">
        <v>1762</v>
      </c>
      <c r="BJ81" s="1069" t="s">
        <v>1763</v>
      </c>
      <c r="BL81" s="1069" t="s">
        <v>1764</v>
      </c>
    </row>
    <row customHeight="1" ht="11.25">
      <c r="A82" s="1075" t="s">
        <v>1765</v>
      </c>
      <c r="AZ82" s="1121" t="s">
        <v>1371</v>
      </c>
      <c r="BH82" s="1069" t="s">
        <v>1766</v>
      </c>
      <c r="BJ82" s="1069" t="s">
        <v>1767</v>
      </c>
      <c r="BL82" s="1069" t="s">
        <v>1768</v>
      </c>
    </row>
    <row customHeight="1" ht="11.25">
      <c r="A83" s="1075" t="s">
        <v>1769</v>
      </c>
      <c r="BH83" s="1069" t="s">
        <v>1770</v>
      </c>
      <c r="BJ83" s="1069" t="s">
        <v>1771</v>
      </c>
      <c r="BL83" s="1069" t="s">
        <v>1772</v>
      </c>
    </row>
    <row customHeight="1" ht="11.25">
      <c r="A84" s="1075" t="s">
        <v>1773</v>
      </c>
      <c r="AZ84" s="1068" t="s">
        <v>1774</v>
      </c>
    </row>
    <row customHeight="1" ht="11.25">
      <c r="A85" s="1871" t="s">
        <v>1775</v>
      </c>
      <c r="AZ85" s="1121" t="s">
        <v>1776</v>
      </c>
    </row>
    <row customHeight="1" ht="11.25">
      <c r="A86" s="1075" t="s">
        <v>1777</v>
      </c>
      <c r="AZ86" s="1121" t="s">
        <v>1778</v>
      </c>
      <c r="BH86" s="1068" t="s">
        <v>1779</v>
      </c>
      <c r="BJ86" s="1068" t="s">
        <v>1780</v>
      </c>
      <c r="BL86" s="1068" t="s">
        <v>1781</v>
      </c>
    </row>
    <row customHeight="1" ht="11.25">
      <c r="A87" s="1075" t="s">
        <v>1782</v>
      </c>
      <c r="AZ87" s="1121" t="s">
        <v>1783</v>
      </c>
      <c r="BH87" s="1069" t="s">
        <v>1784</v>
      </c>
      <c r="BJ87" s="1069" t="s">
        <v>1785</v>
      </c>
      <c r="BL87" s="1069" t="s">
        <v>1786</v>
      </c>
    </row>
    <row customHeight="1" ht="11.25">
      <c r="A88" s="1075" t="s">
        <v>1787</v>
      </c>
      <c r="AZ88" s="1607"/>
      <c r="BH88" s="1069" t="s">
        <v>1788</v>
      </c>
      <c r="BJ88" s="1069" t="s">
        <v>1789</v>
      </c>
      <c r="BL88" s="1069" t="s">
        <v>1790</v>
      </c>
    </row>
    <row customHeight="1" ht="11.25">
      <c r="A89" s="1075" t="s">
        <v>1791</v>
      </c>
      <c r="AZ89" s="1068" t="s">
        <v>1792</v>
      </c>
    </row>
    <row customHeight="1" ht="11.25">
      <c r="A90" s="1075" t="s">
        <v>1793</v>
      </c>
      <c r="AZ90" s="1121" t="s">
        <v>1018</v>
      </c>
    </row>
    <row customHeight="1" ht="11.25">
      <c r="A91" s="1075" t="s">
        <v>1794</v>
      </c>
      <c r="AZ91" s="1121" t="s">
        <v>1054</v>
      </c>
      <c r="BH91" s="1068" t="s">
        <v>1795</v>
      </c>
      <c r="BJ91" s="1068" t="s">
        <v>1796</v>
      </c>
      <c r="BL91" s="1068" t="s">
        <v>1797</v>
      </c>
    </row>
    <row customHeight="1" ht="11.25">
      <c r="AZ92" s="1121" t="s">
        <v>1798</v>
      </c>
      <c r="BH92" s="1069" t="s">
        <v>1799</v>
      </c>
      <c r="BJ92" s="1069" t="s">
        <v>1800</v>
      </c>
      <c r="BL92" s="1069" t="s">
        <v>1801</v>
      </c>
    </row>
    <row customHeight="1" ht="11.25">
      <c r="AZ93" s="1121" t="s">
        <v>1802</v>
      </c>
      <c r="BH93" s="1069" t="s">
        <v>1803</v>
      </c>
      <c r="BJ93" s="1069" t="s">
        <v>1804</v>
      </c>
      <c r="BL93" s="1069" t="s">
        <v>1805</v>
      </c>
    </row>
    <row customHeight="1" ht="11.25">
      <c r="AZ94" s="1121" t="s">
        <v>1806</v>
      </c>
    </row>
    <row r="96" customHeight="1" ht="11.25">
      <c r="AZ96" s="1068" t="s">
        <v>1807</v>
      </c>
      <c r="BH96" s="1068" t="s">
        <v>1808</v>
      </c>
      <c r="BJ96" s="1068" t="s">
        <v>1809</v>
      </c>
      <c r="BL96" s="1068" t="s">
        <v>1810</v>
      </c>
      <c r="BN96" s="1068" t="s">
        <v>1811</v>
      </c>
    </row>
    <row customHeight="1" ht="11.25">
      <c r="AZ97" s="1902" t="s">
        <v>1812</v>
      </c>
      <c r="BA97" s="1903" t="s">
        <v>1813</v>
      </c>
      <c r="BH97" s="1069" t="s">
        <v>1814</v>
      </c>
      <c r="BJ97" s="1069" t="s">
        <v>1815</v>
      </c>
      <c r="BL97" s="1069" t="s">
        <v>1816</v>
      </c>
      <c r="BN97" s="1069" t="s">
        <v>1817</v>
      </c>
    </row>
    <row customHeight="1" ht="11.25">
      <c r="AZ98" s="1902" t="s">
        <v>1818</v>
      </c>
      <c r="BA98" s="1903" t="s">
        <v>1819</v>
      </c>
      <c r="BH98" s="1069" t="s">
        <v>1820</v>
      </c>
      <c r="BJ98" s="1069" t="s">
        <v>1821</v>
      </c>
      <c r="BL98" s="1069" t="s">
        <v>1822</v>
      </c>
      <c r="BN98" s="1069" t="s">
        <v>1823</v>
      </c>
    </row>
    <row customHeight="1" ht="22.5">
      <c r="AZ99" s="1902" t="s">
        <v>1824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1825</v>
      </c>
      <c r="BJ99" s="1069" t="s">
        <v>1826</v>
      </c>
      <c r="BL99" s="1069" t="s">
        <v>1827</v>
      </c>
      <c r="BN99" s="1069" t="s">
        <v>1828</v>
      </c>
    </row>
    <row customHeight="1" ht="22.5">
      <c r="AZ100" s="1902" t="s">
        <v>1829</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1417</v>
      </c>
      <c r="BL100" s="1069" t="s">
        <v>1417</v>
      </c>
      <c r="BN100" s="1069" t="s">
        <v>1830</v>
      </c>
    </row>
    <row customHeight="1" ht="22.5">
      <c r="AZ101" s="1902" t="s">
        <v>1831</v>
      </c>
      <c r="BA101" s="1903" t="s">
        <v>1832</v>
      </c>
      <c r="BN101" s="1069" t="s">
        <v>1833</v>
      </c>
    </row>
    <row customHeight="1" ht="22.5">
      <c r="AZ102" s="1902" t="s">
        <v>1834</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1835</v>
      </c>
    </row>
    <row customHeight="1" ht="11.25">
      <c r="AZ103" s="1902" t="s">
        <v>1836</v>
      </c>
      <c r="BA103" s="1903" t="s">
        <v>1837</v>
      </c>
      <c r="BN103" s="1069" t="s">
        <v>1838</v>
      </c>
    </row>
    <row customHeight="1" ht="11.25">
      <c r="BN104" s="1069" t="s">
        <v>1839</v>
      </c>
    </row>
    <row customHeight="1" ht="11.25">
      <c r="AZ105" s="1693" t="s">
        <v>1840</v>
      </c>
    </row>
    <row customHeight="1" ht="11.25">
      <c r="AZ106" s="1121" t="s">
        <v>1841</v>
      </c>
    </row>
    <row customHeight="1" ht="11.25">
      <c r="AZ107" s="1121" t="s">
        <v>1842</v>
      </c>
      <c r="BH107" s="1068" t="s">
        <v>1843</v>
      </c>
      <c r="BJ107" s="1068" t="s">
        <v>1844</v>
      </c>
      <c r="BL107" s="1068" t="s">
        <v>1845</v>
      </c>
      <c r="BN107" s="1068" t="s">
        <v>1846</v>
      </c>
    </row>
    <row customHeight="1" ht="11.25">
      <c r="AZ108" s="1121" t="s">
        <v>570</v>
      </c>
      <c r="BH108" s="1069" t="s">
        <v>1847</v>
      </c>
      <c r="BJ108" s="1069" t="s">
        <v>1848</v>
      </c>
      <c r="BL108" s="1069" t="s">
        <v>1502</v>
      </c>
      <c r="BN108" s="1069" t="s">
        <v>1849</v>
      </c>
    </row>
    <row customHeight="1" ht="11.25">
      <c r="BH109" s="1069" t="s">
        <v>1850</v>
      </c>
    </row>
    <row customHeight="1" ht="11.25">
      <c r="AZ110" s="1693" t="s">
        <v>1851</v>
      </c>
      <c r="BH110" s="1069" t="s">
        <v>1850</v>
      </c>
    </row>
    <row customHeight="1" ht="11.25">
      <c r="AZ111" s="1902" t="s">
        <v>1812</v>
      </c>
      <c r="BA111" s="1903" t="s">
        <v>1813</v>
      </c>
    </row>
    <row customHeight="1" ht="11.25">
      <c r="AZ112" s="1902" t="s">
        <v>1818</v>
      </c>
      <c r="BA112" s="1903" t="s">
        <v>1819</v>
      </c>
    </row>
    <row customHeight="1" ht="22.5">
      <c r="AZ113" s="1902" t="s">
        <v>1824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1829</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1852</v>
      </c>
    </row>
    <row customHeight="1" ht="22.5">
      <c r="AZ115" s="1902" t="s">
        <v>1834</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1214</v>
      </c>
    </row>
    <row customHeight="1" ht="11.25">
      <c r="AZ116" s="1902" t="s">
        <v>1836</v>
      </c>
      <c r="BA116" s="1903" t="s">
        <v>1837</v>
      </c>
      <c r="BH116" s="1069" t="s">
        <v>1242</v>
      </c>
    </row>
    <row customHeight="1" ht="11.25">
      <c r="BH117" s="1069" t="s">
        <v>1276</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4E085-8303-D99A-CCCD-0.00F9E4D2}"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Ненецкий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87</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ИМУП «ПОСЖИЛКОМСЕРВИС»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1853</v>
      </c>
      <c r="F13" s="1522" t="s">
        <v>305</v>
      </c>
      <c r="G13" s="475"/>
      <c r="H13" s="1534"/>
      <c r="J13" s="456">
        <v>19</v>
      </c>
    </row>
    <row customHeight="1" ht="19.95">
      <c r="A14" s="503"/>
      <c r="B14" s="503"/>
      <c r="C14" s="458"/>
      <c r="D14" s="1524" t="s">
        <v>708</v>
      </c>
      <c r="E14" s="1525" t="s">
        <v>1854</v>
      </c>
      <c r="F14" s="1527"/>
      <c r="G14" s="1526" t="s">
        <v>1855</v>
      </c>
      <c r="H14" s="1534"/>
      <c r="J14" s="456">
        <v>19</v>
      </c>
    </row>
    <row customHeight="1" ht="19.95">
      <c r="A15" s="503"/>
      <c r="B15" s="503"/>
      <c r="C15" s="458"/>
      <c r="D15" s="1524" t="s">
        <v>306</v>
      </c>
      <c r="E15" s="1525" t="s">
        <v>1856</v>
      </c>
      <c r="F15" s="1527"/>
      <c r="G15" s="1526" t="s">
        <v>1857</v>
      </c>
      <c r="H15" s="1534"/>
      <c r="J15" s="456">
        <v>19</v>
      </c>
    </row>
    <row customHeight="1" ht="24">
      <c r="A16" s="503"/>
      <c r="B16" s="503"/>
      <c r="C16" s="458"/>
      <c r="D16" s="1524" t="s">
        <v>309</v>
      </c>
      <c r="E16" s="1523" t="s">
        <v>1858</v>
      </c>
      <c r="F16" s="1532"/>
      <c r="G16" s="475" t="s">
        <v>1859</v>
      </c>
      <c r="H16" s="1534"/>
      <c r="J16" s="456">
        <v>23</v>
      </c>
    </row>
    <row customHeight="1" ht="48.29999999999999">
      <c r="A17" s="503"/>
      <c r="B17" s="503"/>
      <c r="C17" s="458"/>
      <c r="D17" s="1521">
        <v>3</v>
      </c>
      <c r="E17" s="1528" t="s">
        <v>1860</v>
      </c>
      <c r="F17" s="1527"/>
      <c r="G17" s="475" t="s">
        <v>1861</v>
      </c>
      <c r="H17" s="1534"/>
      <c r="J17" s="456">
        <v>46</v>
      </c>
    </row>
    <row customHeight="1" ht="48.29999999999999">
      <c r="A18" s="1476">
        <v>1</v>
      </c>
      <c r="B18" s="503"/>
      <c r="C18" s="1478"/>
      <c r="D18" s="1521" t="s">
        <v>90</v>
      </c>
      <c r="E18" s="1528" t="s">
        <v>1862</v>
      </c>
      <c r="F18" s="1527"/>
      <c r="G18" s="475" t="s">
        <v>1861</v>
      </c>
      <c r="H18" s="1534"/>
      <c r="I18" s="853"/>
      <c r="J18" s="456">
        <v>46</v>
      </c>
    </row>
    <row customHeight="1" ht="23.25">
      <c r="A19" s="503"/>
      <c r="B19" s="503"/>
      <c r="C19" s="458"/>
      <c r="D19" s="1521" t="s">
        <v>111</v>
      </c>
      <c r="E19" s="1528" t="s">
        <v>1863</v>
      </c>
      <c r="F19" s="1522" t="s">
        <v>305</v>
      </c>
      <c r="G19" s="2472" t="s">
        <v>1864</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91</v>
      </c>
      <c r="E22" s="475" t="s">
        <v>1865</v>
      </c>
      <c r="F22" s="1527"/>
      <c r="G22" s="475" t="s">
        <v>1866</v>
      </c>
      <c r="H22" s="1533"/>
      <c r="J22" s="502">
        <v>25</v>
      </c>
    </row>
    <row s="502" customFormat="1" customHeight="1" ht="19.95">
      <c r="A23" s="503"/>
      <c r="B23" s="503"/>
      <c r="C23" s="503"/>
      <c r="D23" s="1521" t="s">
        <v>92</v>
      </c>
      <c r="E23" s="1528" t="s">
        <v>1867</v>
      </c>
      <c r="F23" s="1532"/>
      <c r="G23" s="475" t="s">
        <v>1868</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CD603-C61C-17F1-7F88-0.C48F3945}"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1869</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87</v>
      </c>
      <c r="F8" s="1541" t="s">
        <v>1869</v>
      </c>
      <c r="G8" s="1541" t="s">
        <v>48</v>
      </c>
      <c r="H8" s="1541" t="s">
        <v>50</v>
      </c>
      <c r="I8" s="1541" t="s">
        <v>1870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697A9-D4CA-1562-F9E8-0.5365716F}"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ИМУП «ПОСЖИЛКОМСЕРВИС»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1872</v>
      </c>
      <c r="H9" s="1538" t="s">
        <v>1873</v>
      </c>
      <c r="I9" s="1538" t="s">
        <v>1874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ИМУП «ПОСЖИЛКОМСЕРВИС»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D24BE-9399-538D-F613-0.774E600C}"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ИМУП «ПОСЖИЛКОМСЕРВИС»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87</v>
      </c>
      <c r="F8" s="2479" t="s">
        <v>1876</v>
      </c>
      <c r="G8" s="2481" t="s">
        <v>1877</v>
      </c>
      <c r="H8" s="2482"/>
      <c r="I8" s="2483"/>
      <c r="J8" s="2479" t="s">
        <v>1878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1872</v>
      </c>
      <c r="H9" s="1895" t="s">
        <v>1873</v>
      </c>
      <c r="I9" s="1895" t="s">
        <v>1874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ИМУП «ПОСЖИЛКОМСЕРВИС»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7A3C6-4A3F-AF03-91D2-0.424BD7BC}"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Ненецкий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1879</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87</v>
      </c>
      <c r="F11" s="2493" t="s">
        <v>303</v>
      </c>
      <c r="G11" s="2493" t="s">
        <v>1880</v>
      </c>
      <c r="H11" s="2493"/>
      <c r="I11" s="2493" t="s">
        <v>1881</v>
      </c>
      <c r="J11" s="2493"/>
      <c r="K11" s="2493"/>
      <c r="L11" s="2493" t="s">
        <v>1882</v>
      </c>
      <c r="M11" s="2481" t="s">
        <v>1883</v>
      </c>
      <c r="N11" s="2492"/>
      <c r="O11" s="1625"/>
      <c r="P11" s="1625"/>
      <c r="Q11" s="1610">
        <v>42</v>
      </c>
    </row>
    <row s="1820" customFormat="1" customHeight="1" ht="29.25">
      <c r="A12" s="1156"/>
      <c r="B12" s="1161"/>
      <c r="C12" s="1156"/>
      <c r="D12" s="1496"/>
      <c r="E12" s="2479"/>
      <c r="F12" s="2493"/>
      <c r="G12" s="1910" t="s">
        <v>1884</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Ненецкий автономный округ</v>
      </c>
      <c r="G13" s="2488"/>
      <c r="H13" s="2495"/>
      <c r="I13" s="475"/>
      <c r="J13" s="1906">
        <v>1</v>
      </c>
      <c r="K13" s="1919"/>
      <c r="L13" s="1920"/>
      <c r="M13" s="1920"/>
      <c r="N13" s="2489" t="s">
        <v>1885</v>
      </c>
      <c r="O13" s="1536"/>
      <c r="P13" s="512"/>
      <c r="Q13" s="424">
        <v>22</v>
      </c>
    </row>
    <row s="1851" customFormat="1" customHeight="1" ht="23.25">
      <c r="A14" s="2100"/>
      <c r="B14" s="1161"/>
      <c r="C14" s="1161"/>
      <c r="D14" s="802"/>
      <c r="E14" s="2128"/>
      <c r="F14" s="2487"/>
      <c r="G14" s="2488"/>
      <c r="H14" s="2496"/>
      <c r="I14" s="422"/>
      <c r="J14" s="1501"/>
      <c r="K14" s="1501" t="s">
        <v>1879</v>
      </c>
      <c r="L14" s="1544"/>
      <c r="M14" s="1544"/>
      <c r="N14" s="2490"/>
      <c r="O14" s="1536"/>
      <c r="P14" s="512"/>
      <c r="Q14" s="424">
        <v>22</v>
      </c>
    </row>
    <row s="1851" customFormat="1" customHeight="1" ht="23.25">
      <c r="A15" s="2100"/>
      <c r="B15" s="1161"/>
      <c r="C15" s="413"/>
      <c r="D15" s="802"/>
      <c r="E15" s="422"/>
      <c r="F15" s="1501" t="s">
        <v>1871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B326F-6097-70B7-E766-0.25982AE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87</v>
      </c>
      <c r="E9" s="2210" t="s">
        <v>1887</v>
      </c>
      <c r="F9" s="2210"/>
      <c r="G9" s="2210"/>
      <c r="H9" s="2210"/>
      <c r="I9" s="2210"/>
      <c r="M9" s="122">
        <v>28</v>
      </c>
    </row>
    <row customHeight="1" ht="24">
      <c r="D10" s="2210"/>
      <c r="E10" s="128" t="s">
        <v>1888</v>
      </c>
      <c r="F10" s="128" t="s">
        <v>1889</v>
      </c>
      <c r="G10" s="128" t="s">
        <v>1890</v>
      </c>
      <c r="H10" s="128" t="s">
        <v>389</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22</v>
      </c>
      <c r="C12" s="127"/>
      <c r="D12" s="129" t="s">
        <v>109</v>
      </c>
      <c r="E12" s="382"/>
      <c r="F12" s="382"/>
      <c r="G12" s="1735" t="s">
        <v>22</v>
      </c>
      <c r="H12" s="383"/>
      <c r="I12" s="2170" t="s">
        <v>1891</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1892</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884F3-8B7A-DF0D-8729-0.1F5552FA}"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1893</v>
      </c>
      <c r="E7" s="2499"/>
      <c r="F7" s="268"/>
      <c r="J7" s="70">
        <v>22</v>
      </c>
    </row>
    <row customHeight="1" ht="3">
      <c r="C8" s="93"/>
      <c r="D8" s="71"/>
      <c r="E8" s="71"/>
      <c r="J8" s="70">
        <v>3</v>
      </c>
    </row>
    <row customHeight="1" ht="16.8">
      <c r="C9" s="93"/>
      <c r="D9" s="106" t="s">
        <v>87</v>
      </c>
      <c r="E9" s="261" t="s">
        <v>1894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1895</v>
      </c>
      <c r="J13" s="70">
        <v>12</v>
      </c>
    </row>
    <row customHeight="1" ht="3">
      <c r="J14" s="70">
        <v>3</v>
      </c>
    </row>
    <row customHeight="1" ht="23.25">
      <c r="C15" s="138"/>
      <c r="D15" s="2500" t="s">
        <v>1896</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550DC-A0AD-C784-A119-0.487F53F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1897</v>
      </c>
      <c r="E7" s="2101"/>
      <c r="F7" s="268"/>
      <c r="M7" s="70">
        <v>22</v>
      </c>
    </row>
    <row customHeight="1" ht="3">
      <c r="C8" s="93"/>
      <c r="D8" s="71"/>
      <c r="E8" s="71"/>
      <c r="M8" s="70">
        <v>3</v>
      </c>
    </row>
    <row customHeight="1" ht="16.8">
      <c r="C9" s="93"/>
      <c r="D9" s="106" t="s">
        <v>87</v>
      </c>
      <c r="E9" s="109" t="s">
        <v>286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1895</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03802-2AD9-A64E-79F6-0.1A337E7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ИМУП «ПОСЖИЛКОМСЕРВИС»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123</v>
      </c>
      <c r="G8" s="2194"/>
      <c r="H8" s="2193" t="s">
        <v>87</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88</v>
      </c>
      <c r="G9" s="2176" t="s">
        <v>129</v>
      </c>
      <c r="H9" s="2195"/>
      <c r="I9" s="2196"/>
      <c r="J9" s="2102"/>
      <c r="K9" s="1560"/>
      <c r="L9" s="2128" t="s">
        <v>287</v>
      </c>
      <c r="M9" s="2102"/>
      <c r="N9" s="2193" t="s">
        <v>87</v>
      </c>
      <c r="O9" s="2194"/>
      <c r="P9" s="2128" t="s">
        <v>130</v>
      </c>
      <c r="Q9" s="1557"/>
      <c r="R9" s="2128" t="s">
        <v>287</v>
      </c>
      <c r="S9" s="2102"/>
      <c r="T9" s="2193" t="s">
        <v>87</v>
      </c>
      <c r="U9" s="2194"/>
      <c r="V9" s="2128" t="s">
        <v>130</v>
      </c>
      <c r="W9" s="1557"/>
      <c r="X9" s="2128" t="s">
        <v>287</v>
      </c>
      <c r="Y9" s="2102"/>
      <c r="Z9" s="2193" t="s">
        <v>87</v>
      </c>
      <c r="AA9" s="2194"/>
      <c r="AB9" s="2128" t="s">
        <v>288</v>
      </c>
      <c r="AC9" s="1557"/>
      <c r="AD9" s="2128" t="s">
        <v>287</v>
      </c>
      <c r="AE9" s="2102"/>
      <c r="AF9" s="2193" t="s">
        <v>87</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912EA-91D8-7D71-E598-0.BA458EE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1898</v>
      </c>
      <c r="C2" s="2501"/>
      <c r="D2" s="2501"/>
      <c r="E2" s="269"/>
      <c r="F2" s="90">
        <v>22</v>
      </c>
    </row>
    <row customHeight="1" ht="3">
      <c r="F3" s="90">
        <v>3</v>
      </c>
    </row>
    <row customHeight="1" ht="23.25">
      <c r="B4" s="2615" t="s">
        <v>1899</v>
      </c>
      <c r="C4" s="384" t="s">
        <v>1900</v>
      </c>
      <c r="D4" s="384" t="s">
        <v>1901</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6112BE-7341-CD8F-38C5-0.D8B5551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1902</v>
      </c>
    </row>
    <row r="4" s="265" customFormat="1" customHeight="1" ht="15">
      <c r="C4" s="1817"/>
      <c r="D4" s="114"/>
      <c r="E4" s="378"/>
    </row>
    <row r="6" s="1816" customFormat="1" customHeight="1" ht="17.25">
      <c r="A6" s="1816" t="s">
        <v>1903</v>
      </c>
    </row>
    <row r="8" s="265" customFormat="1" customHeight="1" ht="17.25">
      <c r="C8" s="1818"/>
      <c r="D8" s="114"/>
      <c r="E8" s="115"/>
    </row>
    <row r="11" s="1816" customFormat="1" customHeight="1" ht="17.25">
      <c r="A11" s="1816" t="s">
        <v>1904</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1905</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1909</v>
      </c>
    </row>
    <row customHeight="1" ht="11.25"/>
    <row s="456" customFormat="1" customHeight="1" ht="22.5">
      <c r="A39" s="1792"/>
      <c r="B39" s="458"/>
      <c r="C39" s="860"/>
      <c r="D39" s="441"/>
      <c r="E39" s="861"/>
      <c r="F39" s="1813"/>
      <c r="G39" s="1823"/>
      <c r="H39" s="476"/>
    </row>
    <row customHeight="1" ht="11.25"/>
    <row s="1816" customFormat="1" customHeight="1" ht="11.25">
      <c r="A41" s="1816" t="s">
        <v>1910</v>
      </c>
    </row>
    <row customHeight="1" ht="11.25"/>
    <row s="456" customFormat="1" customHeight="1" ht="22.5">
      <c r="A43" s="458"/>
      <c r="B43" s="458"/>
      <c r="C43" s="458"/>
      <c r="D43" s="441"/>
      <c r="E43" s="861"/>
      <c r="F43" s="862"/>
      <c r="G43" s="1823"/>
      <c r="H43" s="476"/>
    </row>
    <row customHeight="1" ht="11.25"/>
    <row s="1816" customFormat="1" customHeight="1" ht="11.25">
      <c r="A45" s="1816" t="s">
        <v>1911</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1912</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1914</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1915</v>
      </c>
    </row>
    <row r="68" s="1636" customFormat="1" customHeight="1" ht="14.25">
      <c r="A68" s="344"/>
      <c r="B68" s="1161"/>
      <c r="C68" s="377"/>
      <c r="D68" s="1811"/>
      <c r="E68" s="887"/>
      <c r="F68" s="1826"/>
      <c r="G68" s="90"/>
      <c r="I68" s="1625"/>
      <c r="J68" s="1625"/>
    </row>
    <row r="70" s="1816" customFormat="1" customHeight="1" ht="11.25">
      <c r="A70" s="1816" t="s">
        <v>1916</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1918</v>
      </c>
    </row>
    <row r="75" s="1816" customFormat="1" customHeight="1" ht="11.25">
      <c r="A75" s="1816" t="s">
        <v>1919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1917</v>
      </c>
    </row>
    <row r="79" s="1816" customFormat="1" customHeight="1" ht="11.25">
      <c r="A79" s="1816" t="s">
        <v>1920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1925</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1929</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1931</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1932</v>
      </c>
    </row>
    <row r="139" s="1851" customFormat="1" customHeight="1" ht="45">
      <c r="A139" s="1807"/>
      <c r="B139" s="1161"/>
      <c r="C139" s="413"/>
      <c r="D139" s="90"/>
      <c r="E139" s="2573"/>
      <c r="F139" s="2109" t="s">
        <v>109</v>
      </c>
      <c r="G139" s="2576" t="s">
        <v>22</v>
      </c>
      <c r="H139" s="290"/>
      <c r="I139" s="638" t="s">
        <v>109</v>
      </c>
      <c r="J139" s="1808" t="s">
        <v>1933</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22</v>
      </c>
      <c r="S154" s="2108" t="s">
        <v>65</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22</v>
      </c>
      <c r="S160" s="2108" t="s">
        <v>65</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22</v>
      </c>
      <c r="S165" s="2108" t="s">
        <v>65</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65</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1938</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49404-DE8A-AD3C-C822-0.A1AE359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1942</v>
      </c>
      <c r="B1" s="847"/>
      <c r="C1" s="983" t="s">
        <v>1943</v>
      </c>
      <c r="D1" s="981" t="s">
        <v>807</v>
      </c>
      <c r="E1" s="981" t="s">
        <v>853</v>
      </c>
      <c r="F1" s="981" t="s">
        <v>906</v>
      </c>
      <c r="G1" s="981" t="s">
        <v>893</v>
      </c>
      <c r="H1" s="981" t="s">
        <v>1617</v>
      </c>
    </row>
    <row customHeight="1" ht="9">
      <c r="A2" s="984" t="s">
        <v>1944</v>
      </c>
      <c r="B2" s="984"/>
      <c r="C2" s="985" t="str">
        <f>INDEX(TEMPLATE_NUMBER_FORM_LIST,MATCH(TEMPLATE_SPHERE,TEMPLATE_SPHERE_LIST,0))</f>
        <v>10</v>
      </c>
      <c r="D2" s="984" t="s">
        <v>1467</v>
      </c>
      <c r="E2" s="984" t="s">
        <v>150</v>
      </c>
      <c r="F2" s="986" t="s">
        <v>150</v>
      </c>
      <c r="G2" s="984" t="s">
        <v>150</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1946</v>
      </c>
      <c r="B4" s="847" t="s">
        <v>110</v>
      </c>
      <c r="C4" s="985" t="str">
        <f>IF(TEMPLATE_SPHERE="HEAT",D4,IF(TEMPLATE_SPHERE="TKO",H4,E4))</f>
        <v>Форма 1. Информация об организации, осуществляющей холодное водоснабжение (общая информация)</v>
      </c>
      <c r="D4" s="984" t="s">
        <v>1947</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1948</v>
      </c>
    </row>
    <row customHeight="1" ht="117">
      <c r="A5" s="847" t="s">
        <v>1949</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1951</v>
      </c>
    </row>
    <row customHeight="1" ht="90">
      <c r="A6" s="847" t="s">
        <v>1952</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1953</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1954</v>
      </c>
      <c r="E7" s="847" t="s">
        <v>1955</v>
      </c>
      <c r="F7" s="987"/>
      <c r="G7" s="987"/>
      <c r="H7" s="987"/>
    </row>
    <row customHeight="1" ht="108">
      <c r="A8" s="847" t="s">
        <v>1956</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1155</v>
      </c>
      <c r="E8" s="847" t="s">
        <v>1957</v>
      </c>
      <c r="F8" s="987"/>
      <c r="G8" s="987"/>
      <c r="H8" s="987"/>
    </row>
    <row customHeight="1" ht="99">
      <c r="A9" s="847" t="s">
        <v>1958</v>
      </c>
      <c r="B9" s="847"/>
      <c r="C9" s="847" t="s">
        <v>1959</v>
      </c>
      <c r="D9" s="847"/>
      <c r="E9" s="847"/>
      <c r="F9" s="987"/>
      <c r="G9" s="987"/>
      <c r="H9" s="987"/>
    </row>
    <row customHeight="1" ht="126">
      <c r="A10" s="847" t="s">
        <v>1960</v>
      </c>
      <c r="B10" s="847"/>
      <c r="C10" s="847" t="s">
        <v>1961</v>
      </c>
      <c r="D10" s="847"/>
      <c r="E10" s="847"/>
      <c r="F10" s="987"/>
      <c r="G10" s="987"/>
      <c r="H10" s="987"/>
    </row>
    <row customHeight="1" ht="108">
      <c r="A11" s="847" t="s">
        <v>1962</v>
      </c>
      <c r="B11" s="847"/>
      <c r="C11" s="847" t="s">
        <v>1963</v>
      </c>
      <c r="D11" s="847"/>
      <c r="E11" s="847"/>
      <c r="F11" s="987"/>
      <c r="G11" s="987"/>
      <c r="H11" s="987"/>
    </row>
    <row customHeight="1" ht="54">
      <c r="A12" s="847" t="s">
        <v>1964</v>
      </c>
      <c r="B12" s="847"/>
      <c r="C12" s="847" t="s">
        <v>1965</v>
      </c>
      <c r="D12" s="847"/>
      <c r="E12" s="847"/>
      <c r="F12" s="987"/>
      <c r="G12" s="987"/>
      <c r="H12" s="987"/>
    </row>
    <row customHeight="1" ht="45">
      <c r="A13" s="847" t="s">
        <v>1966</v>
      </c>
      <c r="B13" s="847"/>
      <c r="C13" s="847" t="s">
        <v>1967</v>
      </c>
      <c r="D13" s="847"/>
      <c r="E13" s="847"/>
      <c r="F13" s="987"/>
      <c r="G13" s="987"/>
      <c r="H13" s="987"/>
    </row>
    <row customHeight="1" ht="117">
      <c r="A14" s="847" t="s">
        <v>1968</v>
      </c>
      <c r="B14" s="847"/>
      <c r="C14" s="847" t="s">
        <v>1969</v>
      </c>
      <c r="D14" s="847"/>
      <c r="E14" s="847"/>
      <c r="F14" s="987"/>
      <c r="G14" s="987"/>
      <c r="H14" s="987"/>
    </row>
    <row customHeight="1" ht="117">
      <c r="A15" s="847" t="s">
        <v>1970</v>
      </c>
      <c r="B15" s="847"/>
      <c r="C15" s="847" t="s">
        <v>1971</v>
      </c>
      <c r="D15" s="847"/>
      <c r="E15" s="847"/>
      <c r="F15" s="987"/>
      <c r="G15" s="987"/>
      <c r="H15" s="987"/>
    </row>
    <row customHeight="1" ht="63">
      <c r="A16" s="847" t="s">
        <v>1972</v>
      </c>
      <c r="B16" s="847"/>
      <c r="C16" s="847" t="s">
        <v>1973</v>
      </c>
      <c r="D16" s="847"/>
      <c r="E16" s="847"/>
      <c r="F16" s="987"/>
      <c r="G16" s="987"/>
      <c r="H16" s="987"/>
    </row>
    <row customHeight="1" ht="54">
      <c r="A17" s="847" t="s">
        <v>1974</v>
      </c>
      <c r="B17" s="847"/>
      <c r="C17" s="985" t="s">
        <v>1975</v>
      </c>
      <c r="D17" s="847"/>
      <c r="E17" s="847"/>
      <c r="F17" s="987"/>
      <c r="G17" s="987"/>
      <c r="H17" s="987"/>
    </row>
    <row customHeight="1" ht="27">
      <c r="A18" s="847" t="s">
        <v>1976</v>
      </c>
      <c r="B18" s="847"/>
      <c r="C18" s="985" t="s">
        <v>1977</v>
      </c>
      <c r="D18" s="847"/>
      <c r="E18" s="847"/>
      <c r="F18" s="987"/>
      <c r="G18" s="987"/>
      <c r="H18" s="987"/>
    </row>
    <row customHeight="1" ht="54">
      <c r="A19" s="847" t="s">
        <v>1978</v>
      </c>
      <c r="B19" s="847"/>
      <c r="C19" s="985" t="s">
        <v>1979</v>
      </c>
      <c r="D19" s="847"/>
      <c r="E19" s="847"/>
      <c r="F19" s="987"/>
      <c r="G19" s="987"/>
      <c r="H19" s="987"/>
    </row>
    <row customHeight="1" ht="36">
      <c r="A20" s="847" t="s">
        <v>1980</v>
      </c>
      <c r="B20" s="847"/>
      <c r="C20" s="985" t="s">
        <v>1981</v>
      </c>
      <c r="D20" s="847"/>
      <c r="E20" s="847"/>
      <c r="F20" s="987"/>
      <c r="G20" s="987"/>
      <c r="H20" s="987"/>
    </row>
    <row customHeight="1" ht="36">
      <c r="A21" s="847" t="s">
        <v>1982</v>
      </c>
      <c r="B21" s="847"/>
      <c r="C21" s="985" t="s">
        <v>1983</v>
      </c>
      <c r="D21" s="847"/>
      <c r="E21" s="847"/>
      <c r="F21" s="987"/>
      <c r="G21" s="987"/>
      <c r="H21" s="987"/>
    </row>
    <row customHeight="1" ht="27">
      <c r="A22" s="847" t="s">
        <v>1984</v>
      </c>
      <c r="B22" s="847"/>
      <c r="C22" s="985" t="s">
        <v>1985</v>
      </c>
      <c r="D22" s="847"/>
      <c r="E22" s="847"/>
      <c r="F22" s="987"/>
      <c r="G22" s="987"/>
      <c r="H22" s="987"/>
    </row>
    <row customHeight="1" ht="36">
      <c r="A23" s="847" t="s">
        <v>1986</v>
      </c>
      <c r="B23" s="847"/>
      <c r="C23" s="985" t="s">
        <v>1987</v>
      </c>
      <c r="D23" s="847"/>
      <c r="E23" s="847"/>
      <c r="F23" s="987"/>
      <c r="G23" s="987"/>
      <c r="H23" s="987"/>
    </row>
    <row customHeight="1" ht="28.5">
      <c r="A24" s="847" t="s">
        <v>1988</v>
      </c>
      <c r="B24" s="847"/>
      <c r="C24" s="985" t="s">
        <v>1989</v>
      </c>
      <c r="D24" s="847"/>
      <c r="E24" s="847"/>
      <c r="F24" s="987"/>
      <c r="G24" s="987"/>
      <c r="H24" s="987"/>
    </row>
    <row customHeight="1" ht="36">
      <c r="A25" s="847" t="s">
        <v>1990</v>
      </c>
      <c r="B25" s="847"/>
      <c r="C25" s="985" t="s">
        <v>1991</v>
      </c>
      <c r="D25" s="847"/>
      <c r="E25" s="847"/>
      <c r="F25" s="987"/>
      <c r="G25" s="987"/>
      <c r="H25" s="987"/>
    </row>
    <row customHeight="1" ht="27">
      <c r="A26" s="847" t="s">
        <v>1992</v>
      </c>
      <c r="B26" s="847"/>
      <c r="C26" s="985" t="s">
        <v>1993</v>
      </c>
      <c r="D26" s="847"/>
      <c r="E26" s="847"/>
      <c r="F26" s="987"/>
      <c r="G26" s="987"/>
      <c r="H26" s="987"/>
    </row>
    <row customHeight="1" ht="36">
      <c r="A27" s="847" t="s">
        <v>1994</v>
      </c>
      <c r="B27" s="847"/>
      <c r="C27" s="985" t="s">
        <v>1995</v>
      </c>
      <c r="D27" s="847"/>
      <c r="E27" s="847"/>
      <c r="F27" s="987"/>
      <c r="G27" s="987"/>
      <c r="H27" s="987"/>
    </row>
    <row customHeight="1" ht="28.5">
      <c r="A28" s="847" t="s">
        <v>1996</v>
      </c>
      <c r="B28" s="847"/>
      <c r="C28" s="985" t="s">
        <v>1997</v>
      </c>
      <c r="D28" s="847"/>
      <c r="E28" s="847"/>
      <c r="F28" s="987"/>
      <c r="G28" s="987"/>
      <c r="H28" s="987"/>
    </row>
    <row customHeight="1" ht="126">
      <c r="A29" s="847" t="s">
        <v>1998</v>
      </c>
      <c r="B29" s="847" t="s">
        <v>1569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1999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2000</v>
      </c>
    </row>
    <row customHeight="1" ht="36">
      <c r="A30" s="847" t="s">
        <v>2001</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2003</v>
      </c>
      <c r="B31" s="847"/>
      <c r="C31" s="985" t="str">
        <f>IF(TEMPLATE_SPHERE="HEAT",D31,IF(TEMPLATE_SPHERE="TKO",H31,E31))</f>
        <v>Форма 1. Информация об организации, осуществляющей холодное водоснабжение (общая информация)</v>
      </c>
      <c r="D31" s="847" t="s">
        <v>2004</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2005</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2006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2007</v>
      </c>
    </row>
    <row customHeight="1" ht="9">
      <c r="A33" s="847"/>
      <c r="B33" s="847"/>
      <c r="C33" s="985"/>
      <c r="D33" s="847"/>
      <c r="E33" s="847"/>
      <c r="F33" s="987"/>
      <c r="G33" s="987"/>
      <c r="H33" s="987"/>
    </row>
    <row customHeight="1" ht="9">
      <c r="A34" s="847"/>
      <c r="B34" s="847" t="s">
        <v>1505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44DC435-82B6-890E-4DA1-0.6B0E50C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2008</v>
      </c>
      <c r="D1" s="899"/>
      <c r="E1" s="899"/>
      <c r="F1" s="899"/>
      <c r="G1" s="899"/>
      <c r="H1" s="899" t="s">
        <v>2009</v>
      </c>
      <c r="I1" s="899"/>
      <c r="J1" s="899"/>
      <c r="K1" s="899"/>
      <c r="L1" s="899"/>
      <c r="M1" s="899" t="s">
        <v>2010</v>
      </c>
      <c r="N1" s="899" t="s">
        <v>2011</v>
      </c>
      <c r="O1" s="2593" t="s">
        <v>2012</v>
      </c>
      <c r="P1" s="2593"/>
      <c r="Q1" s="2593"/>
      <c r="R1" s="2593"/>
      <c r="S1" s="2593"/>
      <c r="T1" s="2593" t="s">
        <v>2010</v>
      </c>
      <c r="U1" s="2593"/>
      <c r="V1" s="2593"/>
      <c r="W1" s="2593"/>
      <c r="X1" s="2593"/>
      <c r="Y1" s="1000"/>
      <c r="Z1" s="2593" t="s">
        <v>2013</v>
      </c>
      <c r="AA1" s="2593"/>
      <c r="AB1" s="2593"/>
      <c r="AC1" s="2593"/>
      <c r="AD1" s="2593"/>
    </row>
    <row customHeight="1" ht="18">
      <c r="A2" s="847"/>
      <c r="B2" s="847"/>
      <c r="C2" s="842" t="s">
        <v>807</v>
      </c>
      <c r="D2" s="842" t="s">
        <v>853</v>
      </c>
      <c r="E2" s="842" t="s">
        <v>906</v>
      </c>
      <c r="F2" s="842" t="s">
        <v>893</v>
      </c>
      <c r="G2" s="842" t="s">
        <v>1617</v>
      </c>
      <c r="H2" s="844"/>
      <c r="I2" s="844"/>
      <c r="J2" s="844"/>
      <c r="K2" s="844"/>
      <c r="L2" s="844"/>
      <c r="M2" s="844"/>
      <c r="N2" s="844"/>
      <c r="O2" s="842" t="s">
        <v>807</v>
      </c>
      <c r="P2" s="842" t="s">
        <v>853</v>
      </c>
      <c r="Q2" s="842" t="s">
        <v>893</v>
      </c>
      <c r="R2" s="842" t="s">
        <v>906</v>
      </c>
      <c r="S2" s="842" t="s">
        <v>1617</v>
      </c>
      <c r="T2" s="842" t="s">
        <v>807</v>
      </c>
      <c r="U2" s="842" t="s">
        <v>853</v>
      </c>
      <c r="V2" s="842" t="s">
        <v>893</v>
      </c>
      <c r="W2" s="842" t="s">
        <v>906</v>
      </c>
      <c r="X2" s="842" t="s">
        <v>1617</v>
      </c>
      <c r="Y2" s="842"/>
      <c r="Z2" s="842" t="s">
        <v>807</v>
      </c>
      <c r="AA2" s="851" t="s">
        <v>853</v>
      </c>
      <c r="AB2" s="842" t="s">
        <v>893</v>
      </c>
      <c r="AC2" s="842" t="s">
        <v>906</v>
      </c>
      <c r="AD2" s="842" t="s">
        <v>1617</v>
      </c>
    </row>
    <row customHeight="1" ht="162">
      <c r="A3" s="846" t="s">
        <v>27</v>
      </c>
      <c r="B3" s="846"/>
      <c r="C3" s="2597" t="s">
        <v>2014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2015</v>
      </c>
      <c r="AA3" s="844" t="s">
        <v>2016</v>
      </c>
      <c r="AB3" s="847" t="s">
        <v>2017</v>
      </c>
      <c r="AC3" s="847" t="s">
        <v>2018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1556</v>
      </c>
      <c r="D11" s="2600" t="s">
        <v>1552</v>
      </c>
      <c r="E11" s="2600" t="s">
        <v>1649</v>
      </c>
      <c r="F11" s="2600" t="s">
        <v>2019</v>
      </c>
      <c r="G11" s="2600"/>
      <c r="H11" s="899" t="s">
        <v>2020</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2021</v>
      </c>
      <c r="U11" s="844" t="s">
        <v>2022</v>
      </c>
      <c r="V11" s="844"/>
      <c r="W11" s="844"/>
      <c r="X11" s="844"/>
      <c r="Y11" s="1001"/>
      <c r="Z11" s="847" t="s">
        <v>2023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2024</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2025</v>
      </c>
      <c r="U12" s="844" t="s">
        <v>2026</v>
      </c>
      <c r="V12" s="844"/>
      <c r="W12" s="844"/>
      <c r="X12" s="844"/>
      <c r="Y12" s="1001"/>
      <c r="Z12" s="847" t="s">
        <v>2027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2028</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2029</v>
      </c>
      <c r="U13" s="845" t="s">
        <v>2030</v>
      </c>
      <c r="V13" s="845"/>
      <c r="W13" s="845"/>
      <c r="X13" s="844"/>
      <c r="Y13" s="1001"/>
      <c r="Z13" s="847" t="s">
        <v>2031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2033</v>
      </c>
      <c r="AA14" s="850" t="s">
        <v>2033</v>
      </c>
      <c r="AB14" s="847"/>
      <c r="AC14" s="847"/>
      <c r="AD14" s="847"/>
    </row>
    <row customHeight="1" ht="108">
      <c r="A15" s="2594"/>
      <c r="B15" s="900">
        <v>5</v>
      </c>
      <c r="C15" s="2601"/>
      <c r="D15" s="2601"/>
      <c r="E15" s="2601"/>
      <c r="F15" s="2601"/>
      <c r="G15" s="2601"/>
      <c r="H15" s="2595" t="s">
        <v>2034</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2036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2036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1652</v>
      </c>
      <c r="B18" s="900">
        <v>1</v>
      </c>
      <c r="C18" s="844" t="s">
        <v>2020</v>
      </c>
      <c r="D18" s="968" t="s">
        <v>2020</v>
      </c>
      <c r="E18" s="844" t="s">
        <v>2020</v>
      </c>
      <c r="F18" s="844" t="s">
        <v>2020</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2037</v>
      </c>
      <c r="U18" s="847" t="s">
        <v>2038</v>
      </c>
      <c r="V18" s="847" t="s">
        <v>2039</v>
      </c>
      <c r="W18" s="847" t="s">
        <v>2040</v>
      </c>
      <c r="X18" s="844"/>
      <c r="Y18" s="1001"/>
      <c r="Z18" s="847" t="s">
        <v>2041</v>
      </c>
      <c r="AA18" s="850" t="s">
        <v>2042</v>
      </c>
      <c r="AB18" s="850" t="s">
        <v>2042</v>
      </c>
      <c r="AC18" s="850" t="s">
        <v>2042</v>
      </c>
      <c r="AD18" s="847"/>
    </row>
    <row customHeight="1" ht="36">
      <c r="A19" s="846"/>
      <c r="B19" s="900">
        <v>2</v>
      </c>
      <c r="C19" s="844" t="s">
        <v>2024</v>
      </c>
      <c r="D19" s="968" t="s">
        <v>2024</v>
      </c>
      <c r="E19" s="844" t="s">
        <v>2024</v>
      </c>
      <c r="F19" s="844" t="s">
        <v>2024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2043</v>
      </c>
      <c r="U19" s="847" t="s">
        <v>2044</v>
      </c>
      <c r="V19" s="847" t="s">
        <v>2045</v>
      </c>
      <c r="W19" s="847" t="s">
        <v>2046</v>
      </c>
      <c r="X19" s="844"/>
      <c r="Y19" s="1001"/>
      <c r="Z19" s="847" t="s">
        <v>2047</v>
      </c>
      <c r="AA19" s="850" t="s">
        <v>2047</v>
      </c>
      <c r="AB19" s="850" t="s">
        <v>2047</v>
      </c>
      <c r="AC19" s="850" t="s">
        <v>2047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708</v>
      </c>
      <c r="P20" s="958" t="s">
        <v>708</v>
      </c>
      <c r="Q20" s="958" t="s">
        <v>708</v>
      </c>
      <c r="R20" s="958" t="s">
        <v>708</v>
      </c>
      <c r="S20" s="958"/>
      <c r="T20" s="965" t="s">
        <v>2048</v>
      </c>
      <c r="U20" s="847" t="s">
        <v>2049</v>
      </c>
      <c r="V20" s="847" t="s">
        <v>2050</v>
      </c>
      <c r="W20" s="847" t="s">
        <v>2051</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306</v>
      </c>
      <c r="P21" s="958"/>
      <c r="Q21" s="958"/>
      <c r="R21" s="958"/>
      <c r="S21" s="958"/>
      <c r="T21" s="965" t="s">
        <v>2052</v>
      </c>
      <c r="U21" s="847"/>
      <c r="V21" s="847"/>
      <c r="W21" s="847"/>
      <c r="X21" s="844"/>
      <c r="Y21" s="1001"/>
      <c r="Z21" s="847" t="s">
        <v>2053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2056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2057</v>
      </c>
      <c r="U25" s="847" t="s">
        <v>2057</v>
      </c>
      <c r="V25" s="847" t="s">
        <v>2057</v>
      </c>
      <c r="W25" s="847" t="s">
        <v>2057</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724</v>
      </c>
      <c r="P26" s="958" t="s">
        <v>718</v>
      </c>
      <c r="Q26" s="958" t="s">
        <v>2058</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2059</v>
      </c>
      <c r="V26" s="965" t="s">
        <v>2059</v>
      </c>
      <c r="W26" s="965" t="s">
        <v>2059</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726</v>
      </c>
      <c r="P27" s="958" t="s">
        <v>720</v>
      </c>
      <c r="Q27" s="958" t="s">
        <v>2060</v>
      </c>
      <c r="R27" s="958" t="s">
        <v>720</v>
      </c>
      <c r="S27" s="958"/>
      <c r="T27" s="965" t="s">
        <v>2061</v>
      </c>
      <c r="U27" s="965" t="s">
        <v>2061</v>
      </c>
      <c r="V27" s="965" t="s">
        <v>2061</v>
      </c>
      <c r="W27" s="965" t="s">
        <v>2061</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728</v>
      </c>
      <c r="P28" s="958"/>
      <c r="Q28" s="958"/>
      <c r="R28" s="958"/>
      <c r="S28" s="958"/>
      <c r="T28" s="965" t="s">
        <v>2062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2063</v>
      </c>
      <c r="V29" s="847"/>
      <c r="W29" s="847" t="s">
        <v>2063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737</v>
      </c>
      <c r="P30" s="958" t="s">
        <v>728</v>
      </c>
      <c r="Q30" s="958" t="s">
        <v>737</v>
      </c>
      <c r="R30" s="958" t="s">
        <v>728</v>
      </c>
      <c r="S30" s="958"/>
      <c r="T30" s="965" t="s">
        <v>2064</v>
      </c>
      <c r="U30" s="847" t="s">
        <v>2064</v>
      </c>
      <c r="V30" s="847" t="s">
        <v>2064</v>
      </c>
      <c r="W30" s="847" t="s">
        <v>2064</v>
      </c>
      <c r="X30" s="844"/>
      <c r="Y30" s="1001"/>
      <c r="Z30" s="847"/>
      <c r="AA30" s="850" t="s">
        <v>2065</v>
      </c>
      <c r="AB30" s="850" t="s">
        <v>2065</v>
      </c>
      <c r="AC30" s="850" t="s">
        <v>2065</v>
      </c>
      <c r="AD30" s="847"/>
    </row>
    <row customHeight="1" ht="18">
      <c r="A31" s="846"/>
      <c r="B31" s="900">
        <v>14</v>
      </c>
      <c r="C31" s="844" t="s">
        <v>2066</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2067</v>
      </c>
      <c r="P31" s="958" t="s">
        <v>731</v>
      </c>
      <c r="Q31" s="958" t="s">
        <v>2067</v>
      </c>
      <c r="R31" s="958" t="s">
        <v>731</v>
      </c>
      <c r="S31" s="958"/>
      <c r="T31" s="966" t="s">
        <v>2068</v>
      </c>
      <c r="U31" s="847" t="s">
        <v>2068</v>
      </c>
      <c r="V31" s="847" t="s">
        <v>2068</v>
      </c>
      <c r="W31" s="847" t="s">
        <v>2068</v>
      </c>
      <c r="X31" s="844"/>
      <c r="Y31" s="1001"/>
      <c r="Z31" s="847"/>
      <c r="AA31" s="850"/>
      <c r="AB31" s="850"/>
      <c r="AC31" s="850"/>
      <c r="AD31" s="847"/>
    </row>
    <row customHeight="1" ht="36">
      <c r="A32" s="846"/>
      <c r="B32" s="900">
        <v>15</v>
      </c>
      <c r="C32" s="844" t="s">
        <v>2069</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2070</v>
      </c>
      <c r="P32" s="958" t="s">
        <v>733</v>
      </c>
      <c r="Q32" s="958" t="s">
        <v>2070</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2071</v>
      </c>
      <c r="V32" s="847" t="s">
        <v>2071</v>
      </c>
      <c r="W32" s="847" t="s">
        <v>2071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2072</v>
      </c>
      <c r="V33" s="847" t="s">
        <v>2072</v>
      </c>
      <c r="W33" s="847" t="s">
        <v>2073</v>
      </c>
      <c r="X33" s="844"/>
      <c r="Y33" s="1001"/>
      <c r="Z33" s="847"/>
      <c r="AA33" s="850" t="s">
        <v>2074</v>
      </c>
      <c r="AB33" s="850" t="s">
        <v>2074</v>
      </c>
      <c r="AC33" s="850" t="s">
        <v>2074</v>
      </c>
      <c r="AD33" s="847"/>
    </row>
    <row customHeight="1" ht="27">
      <c r="A34" s="846"/>
      <c r="B34" s="900">
        <v>17</v>
      </c>
      <c r="C34" s="844" t="s">
        <v>2075</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2076</v>
      </c>
      <c r="P34" s="958" t="s">
        <v>2058</v>
      </c>
      <c r="Q34" s="958" t="s">
        <v>2076</v>
      </c>
      <c r="R34" s="958" t="s">
        <v>2058</v>
      </c>
      <c r="S34" s="958"/>
      <c r="T34" s="967" t="s">
        <v>2077</v>
      </c>
      <c r="U34" s="847" t="s">
        <v>2077</v>
      </c>
      <c r="V34" s="847" t="s">
        <v>2077</v>
      </c>
      <c r="W34" s="847" t="s">
        <v>2078</v>
      </c>
      <c r="X34" s="844"/>
      <c r="Y34" s="1001"/>
      <c r="Z34" s="847"/>
      <c r="AA34" s="850"/>
      <c r="AB34" s="847"/>
      <c r="AC34" s="847"/>
      <c r="AD34" s="847"/>
    </row>
    <row customHeight="1" ht="45">
      <c r="A35" s="846"/>
      <c r="B35" s="900">
        <v>18</v>
      </c>
      <c r="C35" s="844" t="s">
        <v>2079</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2080</v>
      </c>
      <c r="P35" s="958" t="s">
        <v>2060</v>
      </c>
      <c r="Q35" s="958" t="s">
        <v>2080</v>
      </c>
      <c r="R35" s="958" t="s">
        <v>2060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2081</v>
      </c>
      <c r="V35" s="847" t="s">
        <v>2081</v>
      </c>
      <c r="W35" s="847" t="s">
        <v>2081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2082</v>
      </c>
      <c r="U36" s="847" t="s">
        <v>2082</v>
      </c>
      <c r="V36" s="847" t="s">
        <v>2082</v>
      </c>
      <c r="W36" s="847" t="s">
        <v>2082</v>
      </c>
      <c r="X36" s="844"/>
      <c r="Y36" s="1001"/>
      <c r="Z36" s="847"/>
      <c r="AA36" s="850"/>
      <c r="AB36" s="847"/>
      <c r="AC36" s="847"/>
      <c r="AD36" s="847"/>
    </row>
    <row customHeight="1" ht="18">
      <c r="A37" s="846"/>
      <c r="B37" s="900">
        <v>20</v>
      </c>
      <c r="C37" s="844" t="s">
        <v>2083</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2084</v>
      </c>
      <c r="P37" s="958" t="s">
        <v>2067</v>
      </c>
      <c r="Q37" s="958" t="s">
        <v>2084</v>
      </c>
      <c r="R37" s="958" t="s">
        <v>2067</v>
      </c>
      <c r="S37" s="958"/>
      <c r="T37" s="965" t="s">
        <v>2085</v>
      </c>
      <c r="U37" s="847" t="s">
        <v>2085</v>
      </c>
      <c r="V37" s="847" t="s">
        <v>2085</v>
      </c>
      <c r="W37" s="847" t="s">
        <v>2085</v>
      </c>
      <c r="X37" s="844"/>
      <c r="Y37" s="1001"/>
      <c r="Z37" s="847"/>
      <c r="AA37" s="850"/>
      <c r="AB37" s="847"/>
      <c r="AC37" s="847"/>
      <c r="AD37" s="847"/>
    </row>
    <row customHeight="1" ht="18">
      <c r="A38" s="846"/>
      <c r="B38" s="900">
        <v>21</v>
      </c>
      <c r="C38" s="844" t="s">
        <v>2086</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2087</v>
      </c>
      <c r="P38" s="958" t="s">
        <v>2070</v>
      </c>
      <c r="Q38" s="958" t="s">
        <v>2087</v>
      </c>
      <c r="R38" s="958" t="s">
        <v>2070</v>
      </c>
      <c r="S38" s="958"/>
      <c r="T38" s="965" t="s">
        <v>2088</v>
      </c>
      <c r="U38" s="847" t="s">
        <v>2088</v>
      </c>
      <c r="V38" s="847" t="s">
        <v>2088</v>
      </c>
      <c r="W38" s="847" t="s">
        <v>2088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745</v>
      </c>
      <c r="P39" s="958" t="s">
        <v>739</v>
      </c>
      <c r="Q39" s="958" t="s">
        <v>745</v>
      </c>
      <c r="R39" s="958" t="s">
        <v>739</v>
      </c>
      <c r="S39" s="958"/>
      <c r="T39" s="965" t="s">
        <v>2089</v>
      </c>
      <c r="U39" s="847" t="s">
        <v>2090</v>
      </c>
      <c r="V39" s="847" t="s">
        <v>2091</v>
      </c>
      <c r="W39" s="847" t="s">
        <v>2092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2093</v>
      </c>
      <c r="P40" s="958" t="s">
        <v>741</v>
      </c>
      <c r="Q40" s="958" t="s">
        <v>2093</v>
      </c>
      <c r="R40" s="958" t="s">
        <v>741</v>
      </c>
      <c r="S40" s="958"/>
      <c r="T40" s="844" t="s">
        <v>2094</v>
      </c>
      <c r="U40" s="844" t="s">
        <v>2094</v>
      </c>
      <c r="V40" s="844" t="s">
        <v>2094</v>
      </c>
      <c r="W40" s="844" t="s">
        <v>2094</v>
      </c>
      <c r="X40" s="844"/>
      <c r="Y40" s="1001"/>
      <c r="Z40" s="847" t="s">
        <v>2095</v>
      </c>
      <c r="AA40" s="850" t="s">
        <v>2095</v>
      </c>
      <c r="AB40" s="850" t="s">
        <v>2095</v>
      </c>
      <c r="AC40" s="850" t="s">
        <v>2095</v>
      </c>
      <c r="AD40" s="847"/>
    </row>
    <row customHeight="1" ht="27">
      <c r="A41" s="846"/>
      <c r="B41" s="900">
        <v>24</v>
      </c>
      <c r="C41" s="844" t="s">
        <v>2096</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2097</v>
      </c>
      <c r="P41" s="958" t="s">
        <v>2084</v>
      </c>
      <c r="Q41" s="958" t="s">
        <v>2097</v>
      </c>
      <c r="R41" s="958" t="s">
        <v>2084</v>
      </c>
      <c r="S41" s="958"/>
      <c r="T41" s="844" t="s">
        <v>2098</v>
      </c>
      <c r="U41" s="844" t="s">
        <v>2098</v>
      </c>
      <c r="V41" s="844" t="s">
        <v>2098</v>
      </c>
      <c r="W41" s="844" t="s">
        <v>2098</v>
      </c>
      <c r="X41" s="844"/>
      <c r="Y41" s="1001"/>
      <c r="Z41" s="847" t="s">
        <v>2099</v>
      </c>
      <c r="AA41" s="847" t="s">
        <v>2099</v>
      </c>
      <c r="AB41" s="847" t="s">
        <v>2099</v>
      </c>
      <c r="AC41" s="847" t="s">
        <v>2099</v>
      </c>
      <c r="AD41" s="847"/>
    </row>
    <row customHeight="1" ht="27">
      <c r="A42" s="846"/>
      <c r="B42" s="900">
        <v>25</v>
      </c>
      <c r="C42" s="844" t="s">
        <v>2100</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2101</v>
      </c>
      <c r="P42" s="958" t="s">
        <v>2087</v>
      </c>
      <c r="Q42" s="958" t="s">
        <v>2101</v>
      </c>
      <c r="R42" s="958" t="s">
        <v>2087</v>
      </c>
      <c r="S42" s="958"/>
      <c r="T42" s="844" t="s">
        <v>2102</v>
      </c>
      <c r="U42" s="844" t="s">
        <v>2102</v>
      </c>
      <c r="V42" s="844" t="s">
        <v>2102</v>
      </c>
      <c r="W42" s="844" t="s">
        <v>2102</v>
      </c>
      <c r="X42" s="844"/>
      <c r="Y42" s="1001"/>
      <c r="Z42" s="847" t="s">
        <v>2103</v>
      </c>
      <c r="AA42" s="847" t="s">
        <v>2103</v>
      </c>
      <c r="AB42" s="847" t="s">
        <v>2103</v>
      </c>
      <c r="AC42" s="847" t="s">
        <v>2103</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2104</v>
      </c>
      <c r="P43" s="958" t="s">
        <v>745</v>
      </c>
      <c r="Q43" s="958" t="s">
        <v>2104</v>
      </c>
      <c r="R43" s="958" t="s">
        <v>745</v>
      </c>
      <c r="S43" s="958"/>
      <c r="T43" s="844" t="s">
        <v>2105</v>
      </c>
      <c r="U43" s="844" t="s">
        <v>2105</v>
      </c>
      <c r="V43" s="844" t="s">
        <v>2105</v>
      </c>
      <c r="W43" s="844" t="s">
        <v>2105</v>
      </c>
      <c r="X43" s="844"/>
      <c r="Y43" s="1001"/>
      <c r="Z43" s="847" t="s">
        <v>2106</v>
      </c>
      <c r="AA43" s="847" t="s">
        <v>2106</v>
      </c>
      <c r="AB43" s="847" t="s">
        <v>2106</v>
      </c>
      <c r="AC43" s="847" t="s">
        <v>2106</v>
      </c>
      <c r="AD43" s="847"/>
    </row>
    <row customHeight="1" ht="27">
      <c r="A44" s="846"/>
      <c r="B44" s="900">
        <v>27</v>
      </c>
      <c r="C44" s="844" t="s">
        <v>2107</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2108</v>
      </c>
      <c r="P44" s="958" t="s">
        <v>2109</v>
      </c>
      <c r="Q44" s="958" t="s">
        <v>2108</v>
      </c>
      <c r="R44" s="958" t="s">
        <v>2109</v>
      </c>
      <c r="S44" s="958"/>
      <c r="T44" s="844" t="s">
        <v>2098</v>
      </c>
      <c r="U44" s="844" t="s">
        <v>2098</v>
      </c>
      <c r="V44" s="844" t="s">
        <v>2098</v>
      </c>
      <c r="W44" s="844" t="s">
        <v>2098</v>
      </c>
      <c r="X44" s="844"/>
      <c r="Y44" s="1001"/>
      <c r="Z44" s="847" t="s">
        <v>2110</v>
      </c>
      <c r="AA44" s="847" t="s">
        <v>2110</v>
      </c>
      <c r="AB44" s="847" t="s">
        <v>2110</v>
      </c>
      <c r="AC44" s="847" t="s">
        <v>2110</v>
      </c>
      <c r="AD44" s="847"/>
    </row>
    <row customHeight="1" ht="27">
      <c r="A45" s="846"/>
      <c r="B45" s="900">
        <v>28</v>
      </c>
      <c r="C45" s="844" t="s">
        <v>2111</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2112</v>
      </c>
      <c r="P45" s="958" t="s">
        <v>2113</v>
      </c>
      <c r="Q45" s="958" t="s">
        <v>2112</v>
      </c>
      <c r="R45" s="958" t="s">
        <v>2113</v>
      </c>
      <c r="S45" s="958"/>
      <c r="T45" s="844" t="s">
        <v>2102</v>
      </c>
      <c r="U45" s="844" t="s">
        <v>2102</v>
      </c>
      <c r="V45" s="844" t="s">
        <v>2102</v>
      </c>
      <c r="W45" s="844" t="s">
        <v>2102</v>
      </c>
      <c r="X45" s="844"/>
      <c r="Y45" s="1001"/>
      <c r="Z45" s="847" t="s">
        <v>2114</v>
      </c>
      <c r="AA45" s="847" t="s">
        <v>2114</v>
      </c>
      <c r="AB45" s="847" t="s">
        <v>2114</v>
      </c>
      <c r="AC45" s="847" t="s">
        <v>2114</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2115</v>
      </c>
      <c r="P46" s="958" t="s">
        <v>2093</v>
      </c>
      <c r="Q46" s="958" t="s">
        <v>2115</v>
      </c>
      <c r="R46" s="958" t="s">
        <v>2093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2116</v>
      </c>
      <c r="V46" s="844" t="s">
        <v>2116</v>
      </c>
      <c r="W46" s="844" t="s">
        <v>2116</v>
      </c>
      <c r="X46" s="844"/>
      <c r="Y46" s="1001"/>
      <c r="Z46" s="847" t="s">
        <v>2117</v>
      </c>
      <c r="AA46" s="847" t="s">
        <v>2118</v>
      </c>
      <c r="AB46" s="847" t="s">
        <v>2118</v>
      </c>
      <c r="AC46" s="847" t="s">
        <v>2118</v>
      </c>
      <c r="AD46" s="847"/>
    </row>
    <row customHeight="1" ht="54">
      <c r="A47" s="846"/>
      <c r="B47" s="900">
        <v>30</v>
      </c>
      <c r="C47" s="844" t="s">
        <v>2119</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2120</v>
      </c>
      <c r="P47" s="958" t="s">
        <v>2097</v>
      </c>
      <c r="Q47" s="958" t="s">
        <v>2120</v>
      </c>
      <c r="R47" s="958" t="s">
        <v>2097</v>
      </c>
      <c r="S47" s="958"/>
      <c r="T47" s="844" t="s">
        <v>2121</v>
      </c>
      <c r="U47" s="844" t="s">
        <v>2121</v>
      </c>
      <c r="V47" s="844" t="s">
        <v>2121</v>
      </c>
      <c r="W47" s="844" t="s">
        <v>2121</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2104</v>
      </c>
      <c r="Q48" s="958" t="s">
        <v>2122</v>
      </c>
      <c r="R48" s="958" t="s">
        <v>2104</v>
      </c>
      <c r="S48" s="958"/>
      <c r="T48" s="844"/>
      <c r="U48" s="844" t="s">
        <v>2123</v>
      </c>
      <c r="V48" s="844" t="s">
        <v>2124</v>
      </c>
      <c r="W48" s="844" t="s">
        <v>2124</v>
      </c>
      <c r="X48" s="844"/>
      <c r="Y48" s="1001"/>
      <c r="Z48" s="847"/>
      <c r="AA48" s="850" t="s">
        <v>2118</v>
      </c>
      <c r="AB48" s="850" t="s">
        <v>2118</v>
      </c>
      <c r="AC48" s="850" t="s">
        <v>2118</v>
      </c>
      <c r="AD48" s="847"/>
    </row>
    <row customHeight="1" ht="54">
      <c r="A49" s="846"/>
      <c r="B49" s="900">
        <v>32</v>
      </c>
      <c r="C49" s="844" t="s">
        <v>2125</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2108</v>
      </c>
      <c r="Q49" s="958" t="s">
        <v>2126</v>
      </c>
      <c r="R49" s="958" t="s">
        <v>2108</v>
      </c>
      <c r="S49" s="958"/>
      <c r="T49" s="844"/>
      <c r="U49" s="844" t="s">
        <v>2121</v>
      </c>
      <c r="V49" s="844" t="s">
        <v>2121</v>
      </c>
      <c r="W49" s="844" t="s">
        <v>2121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2122</v>
      </c>
      <c r="P50" s="958" t="s">
        <v>2115</v>
      </c>
      <c r="Q50" s="958" t="s">
        <v>2127</v>
      </c>
      <c r="R50" s="958" t="s">
        <v>2115</v>
      </c>
      <c r="S50" s="958"/>
      <c r="T50" s="844" t="s">
        <v>2128</v>
      </c>
      <c r="U50" s="844" t="s">
        <v>2129</v>
      </c>
      <c r="V50" s="844" t="s">
        <v>2130</v>
      </c>
      <c r="W50" s="844" t="s">
        <v>2131</v>
      </c>
      <c r="X50" s="844"/>
      <c r="Y50" s="1001"/>
      <c r="Z50" s="847" t="s">
        <v>2132</v>
      </c>
      <c r="AA50" s="850" t="s">
        <v>2133</v>
      </c>
      <c r="AB50" s="850" t="s">
        <v>2133</v>
      </c>
      <c r="AC50" s="850" t="s">
        <v>2133</v>
      </c>
      <c r="AD50" s="847"/>
    </row>
    <row customHeight="1" ht="27">
      <c r="A51" s="846"/>
      <c r="B51" s="900">
        <v>34</v>
      </c>
      <c r="C51" s="844" t="s">
        <v>2134</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2135</v>
      </c>
      <c r="U51" s="844"/>
      <c r="V51" s="844"/>
      <c r="W51" s="844"/>
      <c r="X51" s="844"/>
      <c r="Y51" s="1001"/>
      <c r="Z51" s="847"/>
      <c r="AA51" s="850"/>
      <c r="AB51" s="850"/>
      <c r="AC51" s="850"/>
      <c r="AD51" s="847"/>
    </row>
    <row customHeight="1" ht="36">
      <c r="A52" s="846"/>
      <c r="B52" s="900">
        <v>35</v>
      </c>
      <c r="C52" s="844" t="s">
        <v>2028</v>
      </c>
      <c r="D52" s="968" t="s">
        <v>2028</v>
      </c>
      <c r="E52" s="844" t="s">
        <v>2028</v>
      </c>
      <c r="F52" s="844" t="s">
        <v>2028</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2136</v>
      </c>
      <c r="U52" s="844" t="s">
        <v>2137</v>
      </c>
      <c r="V52" s="844" t="s">
        <v>2138</v>
      </c>
      <c r="W52" s="844" t="s">
        <v>2139</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2140</v>
      </c>
      <c r="U53" s="844" t="s">
        <v>2140</v>
      </c>
      <c r="V53" s="844" t="s">
        <v>2140</v>
      </c>
      <c r="W53" s="844" t="s">
        <v>2140</v>
      </c>
      <c r="X53" s="844"/>
      <c r="Y53" s="1001"/>
      <c r="Z53" s="847"/>
      <c r="AA53" s="850"/>
      <c r="AB53" s="847"/>
      <c r="AC53" s="847"/>
      <c r="AD53" s="847"/>
    </row>
    <row customHeight="1" ht="18">
      <c r="A54" s="846"/>
      <c r="B54" s="900">
        <v>37</v>
      </c>
      <c r="C54" s="844" t="s">
        <v>2034</v>
      </c>
      <c r="D54" s="968" t="s">
        <v>2034</v>
      </c>
      <c r="E54" s="844" t="s">
        <v>2034</v>
      </c>
      <c r="F54" s="844" t="s">
        <v>2034</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2141</v>
      </c>
      <c r="V55" s="844" t="s">
        <v>2141</v>
      </c>
      <c r="W55" s="844" t="s">
        <v>2141</v>
      </c>
      <c r="X55" s="844"/>
      <c r="Y55" s="1001"/>
      <c r="Z55" s="847" t="s">
        <v>2142</v>
      </c>
      <c r="AA55" s="847" t="s">
        <v>2142</v>
      </c>
      <c r="AB55" s="847" t="s">
        <v>2142</v>
      </c>
      <c r="AC55" s="847" t="s">
        <v>2142</v>
      </c>
      <c r="AD55" s="847"/>
    </row>
    <row customHeight="1" ht="27">
      <c r="A56" s="846"/>
      <c r="B56" s="900">
        <v>39</v>
      </c>
      <c r="C56" s="844" t="s">
        <v>1021</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2143</v>
      </c>
      <c r="V56" s="844" t="s">
        <v>2143</v>
      </c>
      <c r="W56" s="844" t="s">
        <v>2143</v>
      </c>
      <c r="X56" s="844"/>
      <c r="Y56" s="1001"/>
      <c r="Z56" s="847" t="s">
        <v>758</v>
      </c>
      <c r="AA56" s="847" t="s">
        <v>758</v>
      </c>
      <c r="AB56" s="847" t="s">
        <v>758</v>
      </c>
      <c r="AC56" s="847" t="s">
        <v>758</v>
      </c>
      <c r="AD56" s="847"/>
    </row>
    <row customHeight="1" ht="27">
      <c r="A57" s="846"/>
      <c r="B57" s="900">
        <v>40</v>
      </c>
      <c r="C57" s="844" t="s">
        <v>1023</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2144</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2145</v>
      </c>
      <c r="V57" s="844" t="s">
        <v>2145</v>
      </c>
      <c r="W57" s="844" t="s">
        <v>2145</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2146</v>
      </c>
      <c r="V58" s="844" t="s">
        <v>2146</v>
      </c>
      <c r="W58" s="844" t="s">
        <v>2146</v>
      </c>
      <c r="X58" s="844"/>
      <c r="Y58" s="1001"/>
      <c r="Z58" s="847"/>
      <c r="AA58" s="850"/>
      <c r="AB58" s="847"/>
      <c r="AC58" s="847"/>
      <c r="AD58" s="847"/>
    </row>
    <row customHeight="1" ht="36">
      <c r="A59" s="846"/>
      <c r="B59" s="900">
        <v>42</v>
      </c>
      <c r="C59" s="844">
        <v>3</v>
      </c>
      <c r="D59" s="968" t="s">
        <v>2134</v>
      </c>
      <c r="E59" s="844" t="s">
        <v>2134</v>
      </c>
      <c r="F59" s="844" t="s">
        <v>2134</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111</v>
      </c>
      <c r="Q59" s="958" t="s">
        <v>111</v>
      </c>
      <c r="R59" s="958" t="s">
        <v>111</v>
      </c>
      <c r="S59" s="958"/>
      <c r="T59" s="844"/>
      <c r="U59" s="844" t="s">
        <v>2147</v>
      </c>
      <c r="V59" s="844" t="s">
        <v>2148</v>
      </c>
      <c r="W59" s="844" t="s">
        <v>2149</v>
      </c>
      <c r="X59" s="844"/>
      <c r="Y59" s="1001"/>
      <c r="Z59" s="847"/>
      <c r="AA59" s="850"/>
      <c r="AB59" s="847"/>
      <c r="AC59" s="847"/>
      <c r="AD59" s="847"/>
    </row>
    <row customHeight="1" ht="81">
      <c r="A60" s="846"/>
      <c r="B60" s="900">
        <v>43</v>
      </c>
      <c r="C60" s="844" t="s">
        <v>2150</v>
      </c>
      <c r="D60" s="968" t="s">
        <v>2150</v>
      </c>
      <c r="E60" s="844" t="s">
        <v>2150</v>
      </c>
      <c r="F60" s="844" t="s">
        <v>2150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628</v>
      </c>
      <c r="U60" s="844" t="s">
        <v>628</v>
      </c>
      <c r="V60" s="844" t="s">
        <v>628</v>
      </c>
      <c r="W60" s="844" t="s">
        <v>628</v>
      </c>
      <c r="X60" s="844"/>
      <c r="Y60" s="1001"/>
      <c r="Z60" s="847" t="s">
        <v>2151</v>
      </c>
      <c r="AA60" s="850" t="s">
        <v>2152</v>
      </c>
      <c r="AB60" s="847" t="s">
        <v>2153</v>
      </c>
      <c r="AC60" s="847" t="s">
        <v>2152</v>
      </c>
      <c r="AD60" s="847"/>
    </row>
    <row customHeight="1" ht="9">
      <c r="A61" s="846"/>
      <c r="B61" s="900">
        <v>44</v>
      </c>
      <c r="C61" s="844"/>
      <c r="D61" s="968" t="s">
        <v>2154</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2155</v>
      </c>
      <c r="V61" s="844"/>
      <c r="W61" s="844"/>
      <c r="X61" s="844"/>
      <c r="Y61" s="1001"/>
      <c r="Z61" s="847"/>
      <c r="AA61" s="850"/>
      <c r="AB61" s="847"/>
      <c r="AC61" s="847"/>
      <c r="AD61" s="847"/>
    </row>
    <row customHeight="1" ht="9">
      <c r="A62" s="846"/>
      <c r="B62" s="900">
        <v>45</v>
      </c>
      <c r="C62" s="844"/>
      <c r="D62" s="968" t="s">
        <v>2156</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112</v>
      </c>
      <c r="Q62" s="958"/>
      <c r="R62" s="958"/>
      <c r="S62" s="958"/>
      <c r="T62" s="844"/>
      <c r="U62" s="844" t="s">
        <v>2157</v>
      </c>
      <c r="V62" s="844"/>
      <c r="W62" s="844"/>
      <c r="X62" s="844"/>
      <c r="Y62" s="1001"/>
      <c r="Z62" s="847"/>
      <c r="AA62" s="850"/>
      <c r="AB62" s="847"/>
      <c r="AC62" s="847"/>
      <c r="AD62" s="847"/>
    </row>
    <row customHeight="1" ht="18">
      <c r="A63" s="846"/>
      <c r="B63" s="900">
        <v>46</v>
      </c>
      <c r="C63" s="844"/>
      <c r="D63" s="968" t="s">
        <v>2158</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149</v>
      </c>
      <c r="Q63" s="958"/>
      <c r="R63" s="958"/>
      <c r="S63" s="958"/>
      <c r="T63" s="844"/>
      <c r="U63" s="844" t="s">
        <v>2159</v>
      </c>
      <c r="V63" s="844"/>
      <c r="W63" s="844"/>
      <c r="X63" s="844"/>
      <c r="Y63" s="1001"/>
      <c r="Z63" s="847"/>
      <c r="AA63" s="850"/>
      <c r="AB63" s="847"/>
      <c r="AC63" s="847"/>
      <c r="AD63" s="847"/>
    </row>
    <row customHeight="1" ht="18">
      <c r="A64" s="846"/>
      <c r="B64" s="900">
        <v>47</v>
      </c>
      <c r="C64" s="844"/>
      <c r="D64" s="968" t="s">
        <v>2160</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150</v>
      </c>
      <c r="Q64" s="958"/>
      <c r="R64" s="958"/>
      <c r="S64" s="958"/>
      <c r="T64" s="844"/>
      <c r="U64" s="844" t="s">
        <v>2161</v>
      </c>
      <c r="V64" s="844"/>
      <c r="W64" s="844"/>
      <c r="X64" s="844"/>
      <c r="Y64" s="1001"/>
      <c r="Z64" s="847"/>
      <c r="AA64" s="850" t="s">
        <v>2162</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2075</v>
      </c>
      <c r="Q65" s="958"/>
      <c r="R65" s="958"/>
      <c r="S65" s="958"/>
      <c r="T65" s="844"/>
      <c r="U65" s="844" t="s">
        <v>2163</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2079</v>
      </c>
      <c r="Q66" s="958"/>
      <c r="R66" s="958"/>
      <c r="S66" s="958"/>
      <c r="T66" s="844"/>
      <c r="U66" s="844" t="s">
        <v>2164</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2165</v>
      </c>
      <c r="Q67" s="958"/>
      <c r="R67" s="958"/>
      <c r="S67" s="958"/>
      <c r="T67" s="844"/>
      <c r="U67" s="844" t="s">
        <v>2166</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2167</v>
      </c>
      <c r="Q68" s="958"/>
      <c r="R68" s="958"/>
      <c r="S68" s="958"/>
      <c r="T68" s="844"/>
      <c r="U68" s="844" t="s">
        <v>2168</v>
      </c>
      <c r="V68" s="844"/>
      <c r="W68" s="844"/>
      <c r="X68" s="844"/>
      <c r="Y68" s="1001"/>
      <c r="Z68" s="847"/>
      <c r="AA68" s="850"/>
      <c r="AB68" s="847"/>
      <c r="AC68" s="847"/>
      <c r="AD68" s="847"/>
    </row>
    <row customHeight="1" ht="9">
      <c r="A69" s="846"/>
      <c r="B69" s="900">
        <v>52</v>
      </c>
      <c r="C69" s="844"/>
      <c r="D69" s="968" t="s">
        <v>2169</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151</v>
      </c>
      <c r="Q69" s="958"/>
      <c r="R69" s="958"/>
      <c r="S69" s="958"/>
      <c r="T69" s="844"/>
      <c r="U69" s="844" t="s">
        <v>2170</v>
      </c>
      <c r="V69" s="844"/>
      <c r="W69" s="844"/>
      <c r="X69" s="844"/>
      <c r="Y69" s="1001"/>
      <c r="Z69" s="847"/>
      <c r="AA69" s="850"/>
      <c r="AB69" s="847"/>
      <c r="AC69" s="847"/>
      <c r="AD69" s="847"/>
    </row>
    <row customHeight="1" ht="27">
      <c r="A70" s="846"/>
      <c r="B70" s="900">
        <v>53</v>
      </c>
      <c r="C70" s="844"/>
      <c r="D70" s="968"/>
      <c r="E70" s="844" t="s">
        <v>2154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2171</v>
      </c>
      <c r="W70" s="844"/>
      <c r="X70" s="844"/>
      <c r="Y70" s="1001"/>
      <c r="Z70" s="847"/>
      <c r="AA70" s="850"/>
      <c r="AB70" s="847"/>
      <c r="AC70" s="847"/>
      <c r="AD70" s="847"/>
    </row>
    <row customHeight="1" ht="36">
      <c r="A71" s="846"/>
      <c r="B71" s="900">
        <v>54</v>
      </c>
      <c r="C71" s="844"/>
      <c r="D71" s="968"/>
      <c r="E71" s="844" t="s">
        <v>2156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2172</v>
      </c>
      <c r="W71" s="844"/>
      <c r="X71" s="844"/>
      <c r="Y71" s="1001"/>
      <c r="Z71" s="847"/>
      <c r="AA71" s="850"/>
      <c r="AB71" s="847"/>
      <c r="AC71" s="847"/>
      <c r="AD71" s="847"/>
    </row>
    <row customHeight="1" ht="27">
      <c r="A72" s="846"/>
      <c r="B72" s="900">
        <v>55</v>
      </c>
      <c r="C72" s="844"/>
      <c r="D72" s="968"/>
      <c r="E72" s="844" t="s">
        <v>2158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2173</v>
      </c>
      <c r="W72" s="844"/>
      <c r="X72" s="844"/>
      <c r="Y72" s="1001"/>
      <c r="Z72" s="847"/>
      <c r="AA72" s="850"/>
      <c r="AB72" s="847"/>
      <c r="AC72" s="847"/>
      <c r="AD72" s="847"/>
    </row>
    <row customHeight="1" ht="36">
      <c r="A73" s="846"/>
      <c r="B73" s="900">
        <v>56</v>
      </c>
      <c r="C73" s="844"/>
      <c r="D73" s="968"/>
      <c r="E73" s="844" t="s">
        <v>2160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2174</v>
      </c>
      <c r="W73" s="844"/>
      <c r="X73" s="844"/>
      <c r="Y73" s="1001"/>
      <c r="Z73" s="847"/>
      <c r="AA73" s="850"/>
      <c r="AB73" s="847"/>
      <c r="AC73" s="847"/>
      <c r="AD73" s="847"/>
    </row>
    <row customHeight="1" ht="18">
      <c r="A74" s="846"/>
      <c r="B74" s="900">
        <v>57</v>
      </c>
      <c r="C74" s="844"/>
      <c r="D74" s="968"/>
      <c r="E74" s="844" t="s">
        <v>2169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2175</v>
      </c>
      <c r="W74" s="844"/>
      <c r="X74" s="844"/>
      <c r="Y74" s="1001"/>
      <c r="Z74" s="847"/>
      <c r="AA74" s="850"/>
      <c r="AB74" s="847"/>
      <c r="AC74" s="847"/>
      <c r="AD74" s="847"/>
    </row>
    <row customHeight="1" ht="18">
      <c r="A75" s="846"/>
      <c r="B75" s="900">
        <v>58</v>
      </c>
      <c r="C75" s="844"/>
      <c r="D75" s="968"/>
      <c r="E75" s="844"/>
      <c r="F75" s="844" t="s">
        <v>2154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2176</v>
      </c>
      <c r="X75" s="844"/>
      <c r="Y75" s="1001"/>
      <c r="Z75" s="847"/>
      <c r="AA75" s="850"/>
      <c r="AB75" s="847"/>
      <c r="AC75" s="847"/>
      <c r="AD75" s="847"/>
    </row>
    <row customHeight="1" ht="36">
      <c r="A76" s="846"/>
      <c r="B76" s="900">
        <v>59</v>
      </c>
      <c r="C76" s="844"/>
      <c r="D76" s="968"/>
      <c r="E76" s="844"/>
      <c r="F76" s="844" t="s">
        <v>2156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2177</v>
      </c>
      <c r="X76" s="844"/>
      <c r="Y76" s="1001"/>
      <c r="Z76" s="847"/>
      <c r="AA76" s="850"/>
      <c r="AB76" s="847"/>
      <c r="AC76" s="847"/>
      <c r="AD76" s="847"/>
    </row>
    <row customHeight="1" ht="18">
      <c r="A77" s="846"/>
      <c r="B77" s="900">
        <v>60</v>
      </c>
      <c r="C77" s="844"/>
      <c r="D77" s="968"/>
      <c r="E77" s="844"/>
      <c r="F77" s="844" t="s">
        <v>2158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2178</v>
      </c>
      <c r="X77" s="844"/>
      <c r="Y77" s="1001"/>
      <c r="Z77" s="847"/>
      <c r="AA77" s="850"/>
      <c r="AB77" s="847"/>
      <c r="AC77" s="847"/>
      <c r="AD77" s="847"/>
    </row>
    <row customHeight="1" ht="72">
      <c r="A78" s="846"/>
      <c r="B78" s="900">
        <v>61</v>
      </c>
      <c r="C78" s="844" t="s">
        <v>2154</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633</v>
      </c>
      <c r="U78" s="844"/>
      <c r="V78" s="844"/>
      <c r="W78" s="844"/>
      <c r="X78" s="844"/>
      <c r="Y78" s="1001"/>
      <c r="Z78" s="847" t="s">
        <v>2179</v>
      </c>
      <c r="AA78" s="850"/>
      <c r="AB78" s="847"/>
      <c r="AC78" s="847"/>
      <c r="AD78" s="847"/>
    </row>
    <row customHeight="1" ht="36">
      <c r="A79" s="846"/>
      <c r="B79" s="900">
        <v>62</v>
      </c>
      <c r="C79" s="844" t="s">
        <v>2156</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2180</v>
      </c>
      <c r="U79" s="844"/>
      <c r="V79" s="844"/>
      <c r="W79" s="844"/>
      <c r="X79" s="844"/>
      <c r="Y79" s="1001"/>
      <c r="Z79" s="847" t="s">
        <v>2181</v>
      </c>
      <c r="AA79" s="850"/>
      <c r="AB79" s="847"/>
      <c r="AC79" s="847"/>
      <c r="AD79" s="847"/>
    </row>
    <row customHeight="1" ht="45">
      <c r="A80" s="846"/>
      <c r="B80" s="900">
        <v>63</v>
      </c>
      <c r="C80" s="844" t="s">
        <v>2158</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2182</v>
      </c>
      <c r="U80" s="844"/>
      <c r="V80" s="844"/>
      <c r="W80" s="844"/>
      <c r="X80" s="844"/>
      <c r="Y80" s="1001"/>
      <c r="Z80" s="847" t="s">
        <v>2183</v>
      </c>
      <c r="AA80" s="850"/>
      <c r="AB80" s="847"/>
      <c r="AC80" s="847"/>
      <c r="AD80" s="847"/>
    </row>
    <row customHeight="1" ht="36">
      <c r="A81" s="846"/>
      <c r="B81" s="900">
        <v>64</v>
      </c>
      <c r="C81" s="844" t="s">
        <v>2160</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2066</v>
      </c>
      <c r="P81" s="958"/>
      <c r="Q81" s="958"/>
      <c r="R81" s="958"/>
      <c r="S81" s="958"/>
      <c r="T81" s="844" t="s">
        <v>2184</v>
      </c>
      <c r="U81" s="844"/>
      <c r="V81" s="844"/>
      <c r="W81" s="844"/>
      <c r="X81" s="844"/>
      <c r="Y81" s="1001"/>
      <c r="Z81" s="847" t="s">
        <v>2185</v>
      </c>
      <c r="AA81" s="850"/>
      <c r="AB81" s="847"/>
      <c r="AC81" s="847"/>
      <c r="AD81" s="847"/>
    </row>
    <row customHeight="1" ht="90">
      <c r="A82" s="846"/>
      <c r="B82" s="900">
        <v>65</v>
      </c>
      <c r="C82" s="844" t="s">
        <v>2169</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2186</v>
      </c>
      <c r="U82" s="844"/>
      <c r="V82" s="844"/>
      <c r="W82" s="844"/>
      <c r="X82" s="844"/>
      <c r="Y82" s="1001"/>
      <c r="Z82" s="847" t="s">
        <v>2187</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2075</v>
      </c>
      <c r="P83" s="958"/>
      <c r="Q83" s="958"/>
      <c r="R83" s="958"/>
      <c r="S83" s="958"/>
      <c r="T83" s="844" t="s">
        <v>2188</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2189</v>
      </c>
      <c r="P84" s="958"/>
      <c r="Q84" s="958"/>
      <c r="R84" s="958"/>
      <c r="S84" s="958"/>
      <c r="T84" s="844" t="s">
        <v>2190</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2079</v>
      </c>
      <c r="P85" s="958"/>
      <c r="Q85" s="958"/>
      <c r="R85" s="958"/>
      <c r="S85" s="958"/>
      <c r="T85" s="844" t="s">
        <v>2191</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2192</v>
      </c>
      <c r="P86" s="958"/>
      <c r="Q86" s="958"/>
      <c r="R86" s="958"/>
      <c r="S86" s="958"/>
      <c r="T86" s="844" t="s">
        <v>2193</v>
      </c>
      <c r="U86" s="844"/>
      <c r="V86" s="844"/>
      <c r="W86" s="844"/>
      <c r="X86" s="844"/>
      <c r="Y86" s="1001"/>
      <c r="Z86" s="847"/>
      <c r="AA86" s="850"/>
      <c r="AB86" s="847"/>
      <c r="AC86" s="847"/>
      <c r="AD86" s="847"/>
    </row>
    <row customHeight="1" ht="36">
      <c r="A87" s="846"/>
      <c r="B87" s="900">
        <v>70</v>
      </c>
      <c r="C87" s="844" t="s">
        <v>2194</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2195</v>
      </c>
      <c r="U87" s="844"/>
      <c r="V87" s="844"/>
      <c r="W87" s="844"/>
      <c r="X87" s="844"/>
      <c r="Y87" s="1001"/>
      <c r="Z87" s="847"/>
      <c r="AA87" s="850"/>
      <c r="AB87" s="847"/>
      <c r="AC87" s="847"/>
      <c r="AD87" s="847"/>
    </row>
    <row customHeight="1" ht="18">
      <c r="A88" s="846"/>
      <c r="B88" s="900">
        <v>71</v>
      </c>
      <c r="C88" s="844" t="s">
        <v>2196</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2197</v>
      </c>
      <c r="D89" s="968" t="s">
        <v>2194</v>
      </c>
      <c r="E89" s="844" t="s">
        <v>2194</v>
      </c>
      <c r="F89" s="844" t="s">
        <v>2160</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2198</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2196</v>
      </c>
      <c r="E91" s="844" t="s">
        <v>2196</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153</v>
      </c>
      <c r="Q91" s="958" t="s">
        <v>153</v>
      </c>
      <c r="R91" s="958"/>
      <c r="S91" s="958"/>
      <c r="T91" s="844"/>
      <c r="U91" s="844" t="s">
        <v>2199</v>
      </c>
      <c r="V91" s="844" t="s">
        <v>2199</v>
      </c>
      <c r="W91" s="844"/>
      <c r="X91" s="844"/>
      <c r="Y91" s="1001"/>
      <c r="Z91" s="847"/>
      <c r="AA91" s="850"/>
      <c r="AB91" s="847"/>
      <c r="AC91" s="847"/>
      <c r="AD91" s="847"/>
    </row>
    <row customHeight="1" ht="27">
      <c r="A92" s="846"/>
      <c r="B92" s="900">
        <v>75</v>
      </c>
      <c r="C92" s="844"/>
      <c r="D92" s="968" t="s">
        <v>2197</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154</v>
      </c>
      <c r="Q92" s="958"/>
      <c r="R92" s="958"/>
      <c r="S92" s="958"/>
      <c r="T92" s="844"/>
      <c r="U92" s="844" t="s">
        <v>2200</v>
      </c>
      <c r="V92" s="844"/>
      <c r="W92" s="844"/>
      <c r="X92" s="844"/>
      <c r="Y92" s="1001"/>
      <c r="Z92" s="847"/>
      <c r="AA92" s="850" t="s">
        <v>2201</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2107</v>
      </c>
      <c r="Q93" s="958"/>
      <c r="R93" s="958"/>
      <c r="S93" s="958"/>
      <c r="T93" s="844"/>
      <c r="U93" s="844" t="s">
        <v>2202</v>
      </c>
      <c r="V93" s="844"/>
      <c r="W93" s="844"/>
      <c r="X93" s="844"/>
      <c r="Y93" s="1001"/>
      <c r="Z93" s="847"/>
      <c r="AA93" s="850" t="s">
        <v>2203</v>
      </c>
      <c r="AB93" s="847"/>
      <c r="AC93" s="847"/>
      <c r="AD93" s="847"/>
    </row>
    <row customHeight="1" ht="45">
      <c r="A94" s="846"/>
      <c r="B94" s="900">
        <v>77</v>
      </c>
      <c r="C94" s="844"/>
      <c r="D94" s="968" t="s">
        <v>2198</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98</v>
      </c>
      <c r="Q94" s="958"/>
      <c r="R94" s="958"/>
      <c r="S94" s="958"/>
      <c r="T94" s="844"/>
      <c r="U94" s="844" t="s">
        <v>2204</v>
      </c>
      <c r="V94" s="844"/>
      <c r="W94" s="844"/>
      <c r="X94" s="844"/>
      <c r="Y94" s="1001"/>
      <c r="Z94" s="847"/>
      <c r="AA94" s="850" t="s">
        <v>2205</v>
      </c>
      <c r="AB94" s="847"/>
      <c r="AC94" s="847"/>
      <c r="AD94" s="847"/>
    </row>
    <row customHeight="1" ht="99">
      <c r="A95" s="846"/>
      <c r="B95" s="900">
        <v>78</v>
      </c>
      <c r="C95" s="844" t="s">
        <v>2206</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98</v>
      </c>
      <c r="P95" s="958"/>
      <c r="Q95" s="958"/>
      <c r="R95" s="958"/>
      <c r="S95" s="958"/>
      <c r="T95" s="844" t="s">
        <v>2207</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1467</v>
      </c>
      <c r="P96" s="958"/>
      <c r="Q96" s="958"/>
      <c r="R96" s="958"/>
      <c r="S96" s="958"/>
      <c r="T96" s="844" t="s">
        <v>2208</v>
      </c>
      <c r="U96" s="844"/>
      <c r="V96" s="844"/>
      <c r="W96" s="844"/>
      <c r="X96" s="844"/>
      <c r="Y96" s="1001"/>
      <c r="Z96" s="847" t="s">
        <v>2209</v>
      </c>
      <c r="AA96" s="850"/>
      <c r="AB96" s="847"/>
      <c r="AC96" s="847"/>
      <c r="AD96" s="847"/>
    </row>
    <row customHeight="1" ht="63">
      <c r="A97" s="846"/>
      <c r="B97" s="900">
        <v>80</v>
      </c>
      <c r="C97" s="844" t="s">
        <v>2210</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1479</v>
      </c>
      <c r="P97" s="958"/>
      <c r="Q97" s="958"/>
      <c r="R97" s="958"/>
      <c r="S97" s="958"/>
      <c r="T97" s="844" t="s">
        <v>2211</v>
      </c>
      <c r="U97" s="844"/>
      <c r="V97" s="844"/>
      <c r="W97" s="844"/>
      <c r="X97" s="844"/>
      <c r="Y97" s="1001"/>
      <c r="Z97" s="847" t="s">
        <v>2212</v>
      </c>
      <c r="AA97" s="850"/>
      <c r="AB97" s="847"/>
      <c r="AC97" s="847"/>
      <c r="AD97" s="847"/>
    </row>
    <row customHeight="1" ht="63">
      <c r="A98" s="846"/>
      <c r="B98" s="900">
        <v>81</v>
      </c>
      <c r="C98" s="844" t="s">
        <v>2213</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1493</v>
      </c>
      <c r="P98" s="958"/>
      <c r="Q98" s="958"/>
      <c r="R98" s="958"/>
      <c r="S98" s="958"/>
      <c r="T98" s="844" t="s">
        <v>2214</v>
      </c>
      <c r="U98" s="844"/>
      <c r="V98" s="844"/>
      <c r="W98" s="844"/>
      <c r="X98" s="844"/>
      <c r="Y98" s="1001"/>
      <c r="Z98" s="847" t="s">
        <v>2212</v>
      </c>
      <c r="AA98" s="850"/>
      <c r="AB98" s="847"/>
      <c r="AC98" s="847"/>
      <c r="AD98" s="847"/>
    </row>
    <row customHeight="1" ht="90">
      <c r="A99" s="846"/>
      <c r="B99" s="900">
        <v>82</v>
      </c>
      <c r="C99" s="844" t="s">
        <v>2215</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1505</v>
      </c>
      <c r="P99" s="958"/>
      <c r="Q99" s="958"/>
      <c r="R99" s="958"/>
      <c r="S99" s="958"/>
      <c r="T99" s="844" t="s">
        <v>2216</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2217</v>
      </c>
      <c r="P100" s="958"/>
      <c r="Q100" s="958"/>
      <c r="R100" s="958"/>
      <c r="S100" s="958"/>
      <c r="T100" s="844" t="s">
        <v>2218</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2219</v>
      </c>
      <c r="P101" s="958"/>
      <c r="Q101" s="958"/>
      <c r="R101" s="958"/>
      <c r="S101" s="958"/>
      <c r="T101" s="844" t="s">
        <v>2220</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1658</v>
      </c>
      <c r="B148" s="846"/>
      <c r="C148" s="844" t="s">
        <v>2221</v>
      </c>
      <c r="D148" s="844" t="s">
        <v>1561</v>
      </c>
      <c r="E148" s="844" t="s">
        <v>1660</v>
      </c>
      <c r="F148" s="844" t="s">
        <v>2222</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62D25-A3D5-BCF9-63BF-0.7A810FB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2225</v>
      </c>
      <c r="M5" s="2604"/>
      <c r="N5" s="2604"/>
      <c r="O5" s="2604"/>
      <c r="P5" s="2604"/>
      <c r="Q5" s="2604"/>
      <c r="R5" s="2604"/>
      <c r="S5" s="2604"/>
      <c r="T5" s="2604"/>
      <c r="U5" s="2604"/>
      <c r="V5" s="1244"/>
      <c r="AD5" s="1156">
        <v>64</v>
      </c>
    </row>
    <row customHeight="1" ht="14.699999999999998">
      <c r="J6" s="377"/>
      <c r="K6" s="377"/>
      <c r="L6" s="2605" t="str">
        <f>IF(org=0,"Не определено",org)</f>
        <v>ИМУП «ПОСЖИЛКОМСЕРВИС»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87</v>
      </c>
      <c r="M15" s="2210" t="s">
        <v>427</v>
      </c>
      <c r="N15" s="302"/>
      <c r="O15" s="2275" t="s">
        <v>2226</v>
      </c>
      <c r="P15" s="2276"/>
      <c r="Q15" s="2276"/>
      <c r="R15" s="2276"/>
      <c r="S15" s="2276"/>
      <c r="T15" s="2276"/>
      <c r="U15" s="2277"/>
      <c r="V15" s="2278" t="s">
        <v>429</v>
      </c>
      <c r="W15" s="2281" t="s">
        <v>1145</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2227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2228</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2229</v>
      </c>
      <c r="N35" s="2286"/>
      <c r="O35" s="2286"/>
      <c r="P35" s="2286"/>
      <c r="Q35" s="2286"/>
      <c r="R35" s="2286"/>
      <c r="S35" s="2286"/>
      <c r="T35" s="2286"/>
      <c r="U35" s="2286"/>
      <c r="V35" s="2286"/>
      <c r="W35" s="2286"/>
      <c r="X35" s="2286"/>
      <c r="AD35" s="1156">
        <v>27</v>
      </c>
    </row>
    <row customHeight="1" ht="109.19999999999999">
      <c r="H36" s="538"/>
      <c r="I36" s="1304"/>
      <c r="M36" s="2286" t="s">
        <v>2230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756EF-D249-6B1F-62BE-0.E10797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5CED9-A11F-612E-8061-0.2B7423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594957-2E36-02E5-A19A-0.BDE24F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02C6B-76F2-AE8F-2096-0.0B1041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212C7-3D15-6F65-D381-0.509AFB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87F19-9347-FC42-2AF9-0.3EBFD8E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ИМУП «ПОСЖИЛКОМСЕРВИС»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87</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Ненецкий автономный округ</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306</v>
      </c>
      <c r="E14" s="1011" t="s">
        <v>307</v>
      </c>
      <c r="F14" s="1012" t="str">
        <f>IF(inn="","",inn)</f>
        <v>2983013920</v>
      </c>
      <c r="G14" s="1013" t="s">
        <v>308</v>
      </c>
      <c r="H14" s="476"/>
      <c r="J14" s="456">
        <v>0</v>
      </c>
    </row>
    <row customHeight="1" ht="22.5" hidden="1">
      <c r="A15" s="458"/>
      <c r="B15" s="503"/>
      <c r="C15" s="458"/>
      <c r="D15" s="1010" t="s">
        <v>309</v>
      </c>
      <c r="E15" s="1011" t="s">
        <v>310</v>
      </c>
      <c r="F15" s="1012" t="str">
        <f>IF(kpp="","",kpp)</f>
        <v>298301001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89</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305</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337</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337</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339</v>
      </c>
      <c r="H44" s="476"/>
      <c r="J44" s="456">
        <v>22</v>
      </c>
    </row>
    <row customHeight="1" ht="23.25">
      <c r="A45" s="458"/>
      <c r="B45" s="503"/>
      <c r="C45" s="458"/>
      <c r="D45" s="441">
        <f>D44+1</f>
        <v>11</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341</v>
      </c>
      <c r="H46" s="476"/>
      <c r="J46" s="456">
        <v>23</v>
      </c>
    </row>
    <row customHeight="1" ht="24">
      <c r="A47" s="2203"/>
      <c r="B47" s="503"/>
      <c r="C47" s="493"/>
      <c r="D47" s="441" t="str">
        <f>D45&amp;".2"</f>
        <v>11.2</v>
      </c>
      <c r="E47" s="443" t="s">
        <v>342</v>
      </c>
      <c r="F47" s="491"/>
      <c r="G47" s="438" t="s">
        <v>343</v>
      </c>
      <c r="H47" s="476"/>
      <c r="J47" s="456">
        <v>23</v>
      </c>
    </row>
    <row customHeight="1" ht="24">
      <c r="A48" s="2203"/>
      <c r="B48" s="503"/>
      <c r="C48" s="493"/>
      <c r="D48" s="441" t="str">
        <f>D45&amp;".3"</f>
        <v>11.3</v>
      </c>
      <c r="E48" s="443" t="s">
        <v>344</v>
      </c>
      <c r="F48" s="491"/>
      <c r="G48" s="438" t="s">
        <v>345</v>
      </c>
      <c r="H48" s="476"/>
      <c r="J48" s="456">
        <v>23</v>
      </c>
    </row>
    <row customHeight="1" ht="24">
      <c r="A49" s="2203"/>
      <c r="B49" s="503"/>
      <c r="C49" s="493"/>
      <c r="D49" s="441" t="str">
        <f>IF(TEMPLATE_SPHERE="TKO",D45&amp;".0",D45&amp;".4")</f>
        <v>11.4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12</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8EC85-F388-AE19-5A2E-0.51CA6B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40433-7A83-C352-6139-0.FADCB1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59622-076A-068D-A5DD-0.658D08C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B14DC-D8DE-4BC4-E257-0.D0D4419D}"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2231</v>
      </c>
      <c r="B1" s="2617" t="s">
        <v>2232</v>
      </c>
      <c r="C1" s="2618" t="s">
        <v>2233</v>
      </c>
      <c r="D1" s="2619"/>
      <c r="E1" s="837" t="s">
        <v>2234</v>
      </c>
    </row>
    <row customHeight="1" ht="11.25">
      <c r="A2" s="2620"/>
      <c r="B2" s="766" t="s">
        <v>27</v>
      </c>
      <c r="C2" s="754"/>
      <c r="D2" s="765"/>
      <c r="E2" s="837"/>
    </row>
    <row customHeight="1" ht="11.25">
      <c r="A3" s="2621"/>
      <c r="B3" s="2622" t="s">
        <v>33</v>
      </c>
      <c r="C3" s="754"/>
      <c r="D3" s="765"/>
      <c r="E3" s="837"/>
    </row>
    <row customHeight="1" ht="11.25">
      <c r="A4" s="2623"/>
      <c r="B4" s="767" t="s">
        <v>1658</v>
      </c>
      <c r="C4" s="754"/>
      <c r="D4" s="765"/>
      <c r="E4" s="837"/>
    </row>
    <row customHeight="1" ht="11.25">
      <c r="A5" s="2624"/>
      <c r="B5" s="767" t="s">
        <v>1652</v>
      </c>
      <c r="C5" s="2625" t="s">
        <v>1998</v>
      </c>
      <c r="D5" s="2626" t="s">
        <v>2235</v>
      </c>
      <c r="E5" s="837"/>
    </row>
    <row s="1851" customFormat="1" customHeight="1" ht="11.25">
      <c r="A6" s="2627"/>
      <c r="B6" s="767" t="s">
        <v>1662</v>
      </c>
      <c r="C6" s="754"/>
      <c r="D6" s="765"/>
      <c r="E6" s="837"/>
    </row>
    <row customHeight="1" ht="11.25">
      <c r="A7" s="2628"/>
      <c r="B7" s="767" t="s">
        <v>1670</v>
      </c>
      <c r="C7" s="754"/>
      <c r="D7" s="765"/>
      <c r="E7" s="837"/>
    </row>
    <row customHeight="1" ht="11.25">
      <c r="A8" s="757"/>
      <c r="B8" s="767" t="s">
        <v>1665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5E938A-5B32-6D5C-067F-0.A1ED2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0F621-4607-105E-E953-0.0290F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AA8A-9DD1-F15F-53D3-0.28484A2A}"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2236</v>
      </c>
      <c r="B1" s="69" t="s">
        <v>2237</v>
      </c>
      <c r="C1" s="69" t="s">
        <v>2238</v>
      </c>
      <c r="D1" s="69" t="s">
        <v>2239</v>
      </c>
      <c r="E1" s="69" t="s">
        <v>2240</v>
      </c>
      <c r="F1" s="69" t="s">
        <v>2241</v>
      </c>
      <c r="G1" s="69" t="s">
        <v>2242</v>
      </c>
      <c r="H1" s="69" t="s">
        <v>2243</v>
      </c>
      <c r="I1" s="69" t="s">
        <v>2244</v>
      </c>
    </row>
    <row customHeight="1" ht="11.25">
      <c r="A2" s="1851" t="s">
        <v>2245</v>
      </c>
      <c r="B2" s="1851" t="s">
        <v>16</v>
      </c>
      <c r="C2" s="1851" t="s">
        <v>2246</v>
      </c>
      <c r="D2" s="1851" t="s">
        <v>2247</v>
      </c>
      <c r="E2" s="1851" t="s">
        <v>2248</v>
      </c>
      <c r="F2" s="1851" t="s">
        <v>2249</v>
      </c>
      <c r="G2" s="1851" t="s">
        <v>22</v>
      </c>
      <c r="H2" s="1851" t="s">
        <v>22</v>
      </c>
      <c r="I2" s="1851" t="s">
        <v>807</v>
      </c>
    </row>
    <row customHeight="1" ht="11.25">
      <c r="A3" s="1851" t="s">
        <v>2245</v>
      </c>
      <c r="B3" s="1851" t="s">
        <v>16</v>
      </c>
      <c r="C3" s="1851" t="s">
        <v>2250</v>
      </c>
      <c r="D3" s="1851" t="s">
        <v>2251</v>
      </c>
      <c r="E3" s="1851" t="s">
        <v>2252</v>
      </c>
      <c r="F3" s="1851" t="s">
        <v>51</v>
      </c>
      <c r="G3" s="1851" t="s">
        <v>22</v>
      </c>
      <c r="H3" s="1851" t="s">
        <v>22</v>
      </c>
      <c r="I3" s="1851" t="s">
        <v>807</v>
      </c>
    </row>
    <row customHeight="1" ht="11.25">
      <c r="A4" s="1851" t="s">
        <v>2245</v>
      </c>
      <c r="B4" s="1851" t="s">
        <v>16</v>
      </c>
      <c r="C4" s="1851" t="s">
        <v>2253</v>
      </c>
      <c r="D4" s="1851" t="s">
        <v>2254</v>
      </c>
      <c r="E4" s="1851" t="s">
        <v>2255</v>
      </c>
      <c r="F4" s="1851" t="s">
        <v>51</v>
      </c>
      <c r="G4" s="1851" t="s">
        <v>22</v>
      </c>
      <c r="H4" s="1851" t="s">
        <v>22</v>
      </c>
      <c r="I4" s="1851" t="s">
        <v>807</v>
      </c>
    </row>
    <row customHeight="1" ht="11.25">
      <c r="A5" s="1851" t="s">
        <v>2245</v>
      </c>
      <c r="B5" s="1851" t="s">
        <v>16</v>
      </c>
      <c r="C5" s="1851" t="s">
        <v>13</v>
      </c>
      <c r="D5" s="1851" t="s">
        <v>46</v>
      </c>
      <c r="E5" s="1851" t="s">
        <v>49</v>
      </c>
      <c r="F5" s="1851" t="s">
        <v>51</v>
      </c>
      <c r="G5" s="1851" t="s">
        <v>22</v>
      </c>
      <c r="H5" s="1851" t="s">
        <v>22</v>
      </c>
      <c r="I5" s="1851" t="s">
        <v>807</v>
      </c>
    </row>
    <row customHeight="1" ht="11.25">
      <c r="A6" s="1851" t="s">
        <v>2245</v>
      </c>
      <c r="B6" s="1851" t="s">
        <v>16</v>
      </c>
      <c r="C6" s="1851" t="s">
        <v>2256</v>
      </c>
      <c r="D6" s="1851" t="s">
        <v>2257</v>
      </c>
      <c r="E6" s="1851" t="s">
        <v>2258</v>
      </c>
      <c r="F6" s="1851" t="s">
        <v>51</v>
      </c>
      <c r="G6" s="1851" t="s">
        <v>22</v>
      </c>
      <c r="H6" s="1851" t="s">
        <v>22</v>
      </c>
      <c r="I6" s="1851" t="s">
        <v>807</v>
      </c>
    </row>
    <row customHeight="1" ht="11.25">
      <c r="A7" s="1851" t="s">
        <v>2245</v>
      </c>
      <c r="B7" s="1851" t="s">
        <v>16</v>
      </c>
      <c r="C7" s="1851" t="s">
        <v>2259</v>
      </c>
      <c r="D7" s="1851" t="s">
        <v>2260</v>
      </c>
      <c r="E7" s="1851" t="s">
        <v>2261</v>
      </c>
      <c r="F7" s="1851" t="s">
        <v>51</v>
      </c>
      <c r="G7" s="1851" t="s">
        <v>22</v>
      </c>
      <c r="H7" s="1851" t="s">
        <v>22</v>
      </c>
      <c r="I7" s="1851" t="s">
        <v>807</v>
      </c>
    </row>
    <row customHeight="1" ht="11.25">
      <c r="A8" s="1851" t="s">
        <v>2245</v>
      </c>
      <c r="B8" s="1851" t="s">
        <v>16</v>
      </c>
      <c r="C8" s="1851" t="s">
        <v>2262</v>
      </c>
      <c r="D8" s="1851" t="s">
        <v>2263</v>
      </c>
      <c r="E8" s="1851" t="s">
        <v>2264</v>
      </c>
      <c r="F8" s="1851" t="s">
        <v>51</v>
      </c>
      <c r="G8" s="1851" t="s">
        <v>22</v>
      </c>
      <c r="H8" s="1851" t="s">
        <v>22</v>
      </c>
      <c r="I8" s="1851" t="s">
        <v>807</v>
      </c>
    </row>
    <row customHeight="1" ht="11.25">
      <c r="A9" s="1851" t="s">
        <v>2245</v>
      </c>
      <c r="B9" s="1851" t="s">
        <v>16</v>
      </c>
      <c r="C9" s="1851" t="s">
        <v>2265</v>
      </c>
      <c r="D9" s="1851" t="s">
        <v>2266</v>
      </c>
      <c r="E9" s="1851" t="s">
        <v>2267</v>
      </c>
      <c r="F9" s="1851" t="s">
        <v>51</v>
      </c>
      <c r="G9" s="1851" t="s">
        <v>2268</v>
      </c>
      <c r="H9" s="1851" t="s">
        <v>22</v>
      </c>
      <c r="I9" s="1851" t="s">
        <v>807</v>
      </c>
    </row>
    <row customHeight="1" ht="11.25">
      <c r="A10" s="1851" t="s">
        <v>2245</v>
      </c>
      <c r="B10" s="1851" t="s">
        <v>16</v>
      </c>
      <c r="C10" s="1851" t="s">
        <v>2269</v>
      </c>
      <c r="D10" s="1851" t="s">
        <v>2270</v>
      </c>
      <c r="E10" s="1851" t="s">
        <v>2271</v>
      </c>
      <c r="F10" s="1851" t="s">
        <v>2272</v>
      </c>
      <c r="G10" s="1851" t="s">
        <v>22</v>
      </c>
      <c r="H10" s="1851" t="s">
        <v>22</v>
      </c>
      <c r="I10" s="1851" t="s">
        <v>807</v>
      </c>
    </row>
    <row customHeight="1" ht="11.25">
      <c r="A11" s="1851" t="s">
        <v>2245</v>
      </c>
      <c r="B11" s="1851" t="s">
        <v>16</v>
      </c>
      <c r="C11" s="1851" t="s">
        <v>2273</v>
      </c>
      <c r="D11" s="1851" t="s">
        <v>2274</v>
      </c>
      <c r="E11" s="1851" t="s">
        <v>2275</v>
      </c>
      <c r="F11" s="1851" t="s">
        <v>2276</v>
      </c>
      <c r="G11" s="1851" t="s">
        <v>22</v>
      </c>
      <c r="H11" s="1851" t="s">
        <v>22</v>
      </c>
      <c r="I11" s="1851" t="s">
        <v>807</v>
      </c>
    </row>
    <row customHeight="1" ht="11.25">
      <c r="A12" s="1851" t="s">
        <v>2245</v>
      </c>
      <c r="B12" s="1851" t="s">
        <v>16</v>
      </c>
      <c r="C12" s="1851" t="s">
        <v>2277</v>
      </c>
      <c r="D12" s="1851" t="s">
        <v>2278</v>
      </c>
      <c r="E12" s="1851" t="s">
        <v>2279</v>
      </c>
      <c r="F12" s="1851" t="s">
        <v>51</v>
      </c>
      <c r="G12" s="1851" t="s">
        <v>22</v>
      </c>
      <c r="H12" s="1851" t="s">
        <v>22</v>
      </c>
      <c r="I12" s="1851" t="s">
        <v>807</v>
      </c>
    </row>
    <row customHeight="1" ht="11.25">
      <c r="A13" s="1851" t="s">
        <v>2245</v>
      </c>
      <c r="B13" s="1851" t="s">
        <v>16</v>
      </c>
      <c r="C13" s="1851" t="s">
        <v>2280</v>
      </c>
      <c r="D13" s="1851" t="s">
        <v>2281</v>
      </c>
      <c r="E13" s="1851" t="s">
        <v>2248</v>
      </c>
      <c r="F13" s="1851" t="s">
        <v>2282</v>
      </c>
      <c r="G13" s="1851" t="s">
        <v>2283</v>
      </c>
      <c r="H13" s="1851" t="s">
        <v>22</v>
      </c>
      <c r="I13" s="1851" t="s">
        <v>807</v>
      </c>
    </row>
    <row customHeight="1" ht="11.25">
      <c r="A14" s="1851" t="s">
        <v>2245</v>
      </c>
      <c r="B14" s="1851" t="s">
        <v>16</v>
      </c>
      <c r="C14" s="1851" t="s">
        <v>22</v>
      </c>
      <c r="D14" s="1851" t="s">
        <v>2284</v>
      </c>
      <c r="E14" s="1851" t="s">
        <v>2285</v>
      </c>
      <c r="F14" s="1851" t="s">
        <v>51</v>
      </c>
      <c r="G14" s="1851" t="s">
        <v>22</v>
      </c>
      <c r="H14" s="1851" t="s">
        <v>22</v>
      </c>
      <c r="I14" s="1851" t="s">
        <v>807</v>
      </c>
    </row>
    <row customHeight="1" ht="11.25">
      <c r="A15" s="1851" t="s">
        <v>2245</v>
      </c>
      <c r="B15" s="1851" t="s">
        <v>16</v>
      </c>
      <c r="C15" s="1851" t="s">
        <v>2286</v>
      </c>
      <c r="D15" s="1851" t="s">
        <v>2287</v>
      </c>
      <c r="E15" s="1851" t="s">
        <v>2288</v>
      </c>
      <c r="F15" s="1851" t="s">
        <v>2289</v>
      </c>
      <c r="G15" s="1851" t="s">
        <v>22</v>
      </c>
      <c r="H15" s="1851" t="s">
        <v>22</v>
      </c>
      <c r="I15" s="1851" t="s">
        <v>807</v>
      </c>
    </row>
    <row customHeight="1" ht="11.25">
      <c r="A16" s="1851" t="s">
        <v>2245</v>
      </c>
      <c r="B16" s="1851" t="s">
        <v>16</v>
      </c>
      <c r="C16" s="1851" t="s">
        <v>2290</v>
      </c>
      <c r="D16" s="1851" t="s">
        <v>2291</v>
      </c>
      <c r="E16" s="1851" t="s">
        <v>2288</v>
      </c>
      <c r="F16" s="1851" t="s">
        <v>2292</v>
      </c>
      <c r="G16" s="1851" t="s">
        <v>2293</v>
      </c>
      <c r="H16" s="1851" t="s">
        <v>22</v>
      </c>
      <c r="I16" s="1851" t="s">
        <v>807</v>
      </c>
    </row>
    <row customHeight="1" ht="11.25">
      <c r="A17" s="1851" t="s">
        <v>2245</v>
      </c>
      <c r="B17" s="1851" t="s">
        <v>16</v>
      </c>
      <c r="C17" s="1851" t="s">
        <v>2246</v>
      </c>
      <c r="D17" s="1851" t="s">
        <v>2247</v>
      </c>
      <c r="E17" s="1851" t="s">
        <v>2248</v>
      </c>
      <c r="F17" s="1851" t="s">
        <v>2249</v>
      </c>
      <c r="G17" s="1851" t="s">
        <v>22</v>
      </c>
      <c r="H17" s="1851" t="s">
        <v>22</v>
      </c>
      <c r="I17" s="1851" t="s">
        <v>893</v>
      </c>
    </row>
    <row customHeight="1" ht="11.25">
      <c r="A18" s="1851" t="s">
        <v>2245</v>
      </c>
      <c r="B18" s="1851" t="s">
        <v>16</v>
      </c>
      <c r="C18" s="1851" t="s">
        <v>2250</v>
      </c>
      <c r="D18" s="1851" t="s">
        <v>2251</v>
      </c>
      <c r="E18" s="1851" t="s">
        <v>2252</v>
      </c>
      <c r="F18" s="1851" t="s">
        <v>51</v>
      </c>
      <c r="G18" s="1851" t="s">
        <v>22</v>
      </c>
      <c r="H18" s="1851" t="s">
        <v>22</v>
      </c>
      <c r="I18" s="1851" t="s">
        <v>893</v>
      </c>
    </row>
    <row customHeight="1" ht="11.25">
      <c r="A19" s="1851" t="s">
        <v>2245</v>
      </c>
      <c r="B19" s="1851" t="s">
        <v>16</v>
      </c>
      <c r="C19" s="1851" t="s">
        <v>2253</v>
      </c>
      <c r="D19" s="1851" t="s">
        <v>2254</v>
      </c>
      <c r="E19" s="1851" t="s">
        <v>2255</v>
      </c>
      <c r="F19" s="1851" t="s">
        <v>51</v>
      </c>
      <c r="G19" s="1851" t="s">
        <v>22</v>
      </c>
      <c r="H19" s="1851" t="s">
        <v>22</v>
      </c>
      <c r="I19" s="1851" t="s">
        <v>893</v>
      </c>
    </row>
    <row customHeight="1" ht="11.25">
      <c r="A20" s="1851" t="s">
        <v>2245</v>
      </c>
      <c r="B20" s="1851" t="s">
        <v>16</v>
      </c>
      <c r="C20" s="1851" t="s">
        <v>13</v>
      </c>
      <c r="D20" s="1851" t="s">
        <v>46</v>
      </c>
      <c r="E20" s="1851" t="s">
        <v>49</v>
      </c>
      <c r="F20" s="1851" t="s">
        <v>51</v>
      </c>
      <c r="G20" s="1851" t="s">
        <v>22</v>
      </c>
      <c r="H20" s="1851" t="s">
        <v>22</v>
      </c>
      <c r="I20" s="1851" t="s">
        <v>893</v>
      </c>
    </row>
    <row customHeight="1" ht="11.25">
      <c r="A21" s="1851" t="s">
        <v>2245</v>
      </c>
      <c r="B21" s="1851" t="s">
        <v>16</v>
      </c>
      <c r="C21" s="1851" t="s">
        <v>2256</v>
      </c>
      <c r="D21" s="1851" t="s">
        <v>2257</v>
      </c>
      <c r="E21" s="1851" t="s">
        <v>2258</v>
      </c>
      <c r="F21" s="1851" t="s">
        <v>51</v>
      </c>
      <c r="G21" s="1851" t="s">
        <v>22</v>
      </c>
      <c r="H21" s="1851" t="s">
        <v>22</v>
      </c>
      <c r="I21" s="1851" t="s">
        <v>893</v>
      </c>
    </row>
    <row customHeight="1" ht="11.25">
      <c r="A22" s="1851" t="s">
        <v>2245</v>
      </c>
      <c r="B22" s="1851" t="s">
        <v>16</v>
      </c>
      <c r="C22" s="1851" t="s">
        <v>2262</v>
      </c>
      <c r="D22" s="1851" t="s">
        <v>2263</v>
      </c>
      <c r="E22" s="1851" t="s">
        <v>2264</v>
      </c>
      <c r="F22" s="1851" t="s">
        <v>51</v>
      </c>
      <c r="G22" s="1851" t="s">
        <v>22</v>
      </c>
      <c r="H22" s="1851" t="s">
        <v>22</v>
      </c>
      <c r="I22" s="1851" t="s">
        <v>893</v>
      </c>
    </row>
    <row customHeight="1" ht="11.25">
      <c r="A23" s="1851" t="s">
        <v>2245</v>
      </c>
      <c r="B23" s="1851" t="s">
        <v>16</v>
      </c>
      <c r="C23" s="1851" t="s">
        <v>2265</v>
      </c>
      <c r="D23" s="1851" t="s">
        <v>2266</v>
      </c>
      <c r="E23" s="1851" t="s">
        <v>2267</v>
      </c>
      <c r="F23" s="1851" t="s">
        <v>51</v>
      </c>
      <c r="G23" s="1851" t="s">
        <v>2268</v>
      </c>
      <c r="H23" s="1851" t="s">
        <v>22</v>
      </c>
      <c r="I23" s="1851" t="s">
        <v>893</v>
      </c>
    </row>
    <row customHeight="1" ht="11.25">
      <c r="A24" s="1851" t="s">
        <v>2245</v>
      </c>
      <c r="B24" s="1851" t="s">
        <v>16</v>
      </c>
      <c r="C24" s="1851" t="s">
        <v>2269</v>
      </c>
      <c r="D24" s="1851" t="s">
        <v>2270</v>
      </c>
      <c r="E24" s="1851" t="s">
        <v>2271</v>
      </c>
      <c r="F24" s="1851" t="s">
        <v>2272</v>
      </c>
      <c r="G24" s="1851" t="s">
        <v>22</v>
      </c>
      <c r="H24" s="1851" t="s">
        <v>22</v>
      </c>
      <c r="I24" s="1851" t="s">
        <v>893</v>
      </c>
    </row>
    <row customHeight="1" ht="11.25">
      <c r="A25" s="1851" t="s">
        <v>2245</v>
      </c>
      <c r="B25" s="1851" t="s">
        <v>16</v>
      </c>
      <c r="C25" s="1851" t="s">
        <v>2280</v>
      </c>
      <c r="D25" s="1851" t="s">
        <v>2281</v>
      </c>
      <c r="E25" s="1851" t="s">
        <v>2248</v>
      </c>
      <c r="F25" s="1851" t="s">
        <v>2282</v>
      </c>
      <c r="G25" s="1851" t="s">
        <v>2283</v>
      </c>
      <c r="H25" s="1851" t="s">
        <v>22</v>
      </c>
      <c r="I25" s="1851" t="s">
        <v>893</v>
      </c>
    </row>
    <row customHeight="1" ht="11.25">
      <c r="A26" s="1851" t="s">
        <v>2245</v>
      </c>
      <c r="B26" s="1851" t="s">
        <v>16</v>
      </c>
      <c r="C26" s="1851" t="s">
        <v>22</v>
      </c>
      <c r="D26" s="1851" t="s">
        <v>2284</v>
      </c>
      <c r="E26" s="1851" t="s">
        <v>2285</v>
      </c>
      <c r="F26" s="1851" t="s">
        <v>51</v>
      </c>
      <c r="G26" s="1851" t="s">
        <v>22</v>
      </c>
      <c r="H26" s="1851" t="s">
        <v>22</v>
      </c>
      <c r="I26" s="1851" t="s">
        <v>893</v>
      </c>
    </row>
    <row customHeight="1" ht="11.25">
      <c r="A27" s="1851" t="s">
        <v>2245</v>
      </c>
      <c r="B27" s="1851" t="s">
        <v>16</v>
      </c>
      <c r="C27" s="1851" t="s">
        <v>2290</v>
      </c>
      <c r="D27" s="1851" t="s">
        <v>2291</v>
      </c>
      <c r="E27" s="1851" t="s">
        <v>2288</v>
      </c>
      <c r="F27" s="1851" t="s">
        <v>2292</v>
      </c>
      <c r="G27" s="1851" t="s">
        <v>2293</v>
      </c>
      <c r="H27" s="1851" t="s">
        <v>22</v>
      </c>
      <c r="I27" s="1851" t="s">
        <v>893</v>
      </c>
    </row>
    <row customHeight="1" ht="11.25">
      <c r="A28" s="1851" t="s">
        <v>2245</v>
      </c>
      <c r="B28" s="1851" t="s">
        <v>16</v>
      </c>
      <c r="C28" s="1851" t="s">
        <v>2246</v>
      </c>
      <c r="D28" s="1851" t="s">
        <v>2247</v>
      </c>
      <c r="E28" s="1851" t="s">
        <v>2248</v>
      </c>
      <c r="F28" s="1851" t="s">
        <v>2249</v>
      </c>
      <c r="G28" s="1851" t="s">
        <v>22</v>
      </c>
      <c r="H28" s="1851" t="s">
        <v>22</v>
      </c>
      <c r="I28" s="1851" t="s">
        <v>853</v>
      </c>
    </row>
    <row customHeight="1" ht="11.25">
      <c r="A29" s="1851" t="s">
        <v>2245</v>
      </c>
      <c r="B29" s="1851" t="s">
        <v>16</v>
      </c>
      <c r="C29" s="1851" t="s">
        <v>2253</v>
      </c>
      <c r="D29" s="1851" t="s">
        <v>2254</v>
      </c>
      <c r="E29" s="1851" t="s">
        <v>2255</v>
      </c>
      <c r="F29" s="1851" t="s">
        <v>51</v>
      </c>
      <c r="G29" s="1851" t="s">
        <v>22</v>
      </c>
      <c r="H29" s="1851" t="s">
        <v>22</v>
      </c>
      <c r="I29" s="1851" t="s">
        <v>853</v>
      </c>
    </row>
    <row customHeight="1" ht="11.25">
      <c r="A30" s="1851" t="s">
        <v>2245</v>
      </c>
      <c r="B30" s="1851" t="s">
        <v>16</v>
      </c>
      <c r="C30" s="1851" t="s">
        <v>13</v>
      </c>
      <c r="D30" s="1851" t="s">
        <v>46</v>
      </c>
      <c r="E30" s="1851" t="s">
        <v>49</v>
      </c>
      <c r="F30" s="1851" t="s">
        <v>51</v>
      </c>
      <c r="G30" s="1851" t="s">
        <v>22</v>
      </c>
      <c r="H30" s="1851" t="s">
        <v>22</v>
      </c>
      <c r="I30" s="1851" t="s">
        <v>853</v>
      </c>
    </row>
    <row customHeight="1" ht="11.25">
      <c r="A31" s="1851" t="s">
        <v>2245</v>
      </c>
      <c r="B31" s="1851" t="s">
        <v>16</v>
      </c>
      <c r="C31" s="1851" t="s">
        <v>2294</v>
      </c>
      <c r="D31" s="1851" t="s">
        <v>2295</v>
      </c>
      <c r="E31" s="1851" t="s">
        <v>2296</v>
      </c>
      <c r="F31" s="1851" t="s">
        <v>51</v>
      </c>
      <c r="G31" s="1851" t="s">
        <v>22</v>
      </c>
      <c r="H31" s="1851" t="s">
        <v>22</v>
      </c>
      <c r="I31" s="1851" t="s">
        <v>853</v>
      </c>
    </row>
    <row customHeight="1" ht="11.25">
      <c r="A32" s="1851" t="s">
        <v>2245</v>
      </c>
      <c r="B32" s="1851" t="s">
        <v>16</v>
      </c>
      <c r="C32" s="1851" t="s">
        <v>2297</v>
      </c>
      <c r="D32" s="1851" t="s">
        <v>2298</v>
      </c>
      <c r="E32" s="1851" t="s">
        <v>2299</v>
      </c>
      <c r="F32" s="1851" t="s">
        <v>51</v>
      </c>
      <c r="G32" s="1851" t="s">
        <v>2300</v>
      </c>
      <c r="H32" s="1851" t="s">
        <v>22</v>
      </c>
      <c r="I32" s="1851" t="s">
        <v>853</v>
      </c>
    </row>
    <row customHeight="1" ht="11.25">
      <c r="A33" s="1851" t="s">
        <v>2245</v>
      </c>
      <c r="B33" s="1851" t="s">
        <v>16</v>
      </c>
      <c r="C33" s="1851" t="s">
        <v>2301</v>
      </c>
      <c r="D33" s="1851" t="s">
        <v>2302</v>
      </c>
      <c r="E33" s="1851" t="s">
        <v>2303</v>
      </c>
      <c r="F33" s="1851" t="s">
        <v>51</v>
      </c>
      <c r="G33" s="1851" t="s">
        <v>22</v>
      </c>
      <c r="H33" s="1851" t="s">
        <v>22</v>
      </c>
      <c r="I33" s="1851" t="s">
        <v>853</v>
      </c>
    </row>
    <row customHeight="1" ht="11.25">
      <c r="A34" s="1851" t="s">
        <v>2245</v>
      </c>
      <c r="B34" s="1851" t="s">
        <v>16</v>
      </c>
      <c r="C34" s="1851" t="s">
        <v>2304</v>
      </c>
      <c r="D34" s="1851" t="s">
        <v>2305</v>
      </c>
      <c r="E34" s="1851" t="s">
        <v>2306</v>
      </c>
      <c r="F34" s="1851" t="s">
        <v>51</v>
      </c>
      <c r="G34" s="1851" t="s">
        <v>2307</v>
      </c>
      <c r="H34" s="1851" t="s">
        <v>22</v>
      </c>
      <c r="I34" s="1851" t="s">
        <v>853</v>
      </c>
    </row>
    <row customHeight="1" ht="11.25">
      <c r="A35" s="1851" t="s">
        <v>2245</v>
      </c>
      <c r="B35" s="1851" t="s">
        <v>16</v>
      </c>
      <c r="C35" s="1851" t="s">
        <v>2256</v>
      </c>
      <c r="D35" s="1851" t="s">
        <v>2257</v>
      </c>
      <c r="E35" s="1851" t="s">
        <v>2258</v>
      </c>
      <c r="F35" s="1851" t="s">
        <v>51</v>
      </c>
      <c r="G35" s="1851" t="s">
        <v>22</v>
      </c>
      <c r="H35" s="1851" t="s">
        <v>22</v>
      </c>
      <c r="I35" s="1851" t="s">
        <v>853</v>
      </c>
    </row>
    <row customHeight="1" ht="11.25">
      <c r="A36" s="1851" t="s">
        <v>2245</v>
      </c>
      <c r="B36" s="1851" t="s">
        <v>16</v>
      </c>
      <c r="C36" s="1851" t="s">
        <v>2259</v>
      </c>
      <c r="D36" s="1851" t="s">
        <v>2260</v>
      </c>
      <c r="E36" s="1851" t="s">
        <v>2261</v>
      </c>
      <c r="F36" s="1851" t="s">
        <v>51</v>
      </c>
      <c r="G36" s="1851" t="s">
        <v>22</v>
      </c>
      <c r="H36" s="1851" t="s">
        <v>22</v>
      </c>
      <c r="I36" s="1851" t="s">
        <v>853</v>
      </c>
    </row>
    <row customHeight="1" ht="11.25">
      <c r="A37" s="1851" t="s">
        <v>2245</v>
      </c>
      <c r="B37" s="1851" t="s">
        <v>16</v>
      </c>
      <c r="C37" s="1851" t="s">
        <v>2262</v>
      </c>
      <c r="D37" s="1851" t="s">
        <v>2263</v>
      </c>
      <c r="E37" s="1851" t="s">
        <v>2264</v>
      </c>
      <c r="F37" s="1851" t="s">
        <v>51</v>
      </c>
      <c r="G37" s="1851" t="s">
        <v>22</v>
      </c>
      <c r="H37" s="1851" t="s">
        <v>22</v>
      </c>
      <c r="I37" s="1851" t="s">
        <v>853</v>
      </c>
    </row>
    <row customHeight="1" ht="11.25">
      <c r="A38" s="1851" t="s">
        <v>2245</v>
      </c>
      <c r="B38" s="1851" t="s">
        <v>16</v>
      </c>
      <c r="C38" s="1851" t="s">
        <v>2269</v>
      </c>
      <c r="D38" s="1851" t="s">
        <v>2270</v>
      </c>
      <c r="E38" s="1851" t="s">
        <v>2271</v>
      </c>
      <c r="F38" s="1851" t="s">
        <v>2272</v>
      </c>
      <c r="G38" s="1851" t="s">
        <v>22</v>
      </c>
      <c r="H38" s="1851" t="s">
        <v>22</v>
      </c>
      <c r="I38" s="1851" t="s">
        <v>853</v>
      </c>
    </row>
    <row customHeight="1" ht="11.25">
      <c r="A39" s="1851" t="s">
        <v>2245</v>
      </c>
      <c r="B39" s="1851" t="s">
        <v>16</v>
      </c>
      <c r="C39" s="1851" t="s">
        <v>2277</v>
      </c>
      <c r="D39" s="1851" t="s">
        <v>2278</v>
      </c>
      <c r="E39" s="1851" t="s">
        <v>2279</v>
      </c>
      <c r="F39" s="1851" t="s">
        <v>51</v>
      </c>
      <c r="G39" s="1851" t="s">
        <v>22</v>
      </c>
      <c r="H39" s="1851" t="s">
        <v>22</v>
      </c>
      <c r="I39" s="1851" t="s">
        <v>853</v>
      </c>
    </row>
    <row customHeight="1" ht="11.25">
      <c r="A40" s="1851" t="s">
        <v>2245</v>
      </c>
      <c r="B40" s="1851" t="s">
        <v>16</v>
      </c>
      <c r="C40" s="1851" t="s">
        <v>2280</v>
      </c>
      <c r="D40" s="1851" t="s">
        <v>2281</v>
      </c>
      <c r="E40" s="1851" t="s">
        <v>2248</v>
      </c>
      <c r="F40" s="1851" t="s">
        <v>2282</v>
      </c>
      <c r="G40" s="1851" t="s">
        <v>2283</v>
      </c>
      <c r="H40" s="1851" t="s">
        <v>22</v>
      </c>
      <c r="I40" s="1851" t="s">
        <v>853</v>
      </c>
    </row>
    <row customHeight="1" ht="11.25">
      <c r="A41" s="1851" t="s">
        <v>2245</v>
      </c>
      <c r="B41" s="1851" t="s">
        <v>16</v>
      </c>
      <c r="C41" s="1851" t="s">
        <v>22</v>
      </c>
      <c r="D41" s="1851" t="s">
        <v>2284</v>
      </c>
      <c r="E41" s="1851" t="s">
        <v>2285</v>
      </c>
      <c r="F41" s="1851" t="s">
        <v>51</v>
      </c>
      <c r="G41" s="1851" t="s">
        <v>22</v>
      </c>
      <c r="H41" s="1851" t="s">
        <v>22</v>
      </c>
      <c r="I41" s="1851" t="s">
        <v>853</v>
      </c>
    </row>
    <row customHeight="1" ht="11.25">
      <c r="A42" s="1851" t="s">
        <v>2245</v>
      </c>
      <c r="B42" s="1851" t="s">
        <v>16</v>
      </c>
      <c r="C42" s="1851" t="s">
        <v>2286</v>
      </c>
      <c r="D42" s="1851" t="s">
        <v>2287</v>
      </c>
      <c r="E42" s="1851" t="s">
        <v>2288</v>
      </c>
      <c r="F42" s="1851" t="s">
        <v>2289</v>
      </c>
      <c r="G42" s="1851" t="s">
        <v>22</v>
      </c>
      <c r="H42" s="1851" t="s">
        <v>22</v>
      </c>
      <c r="I42" s="1851" t="s">
        <v>853</v>
      </c>
    </row>
    <row customHeight="1" ht="11.25">
      <c r="A43" s="1851" t="s">
        <v>2245</v>
      </c>
      <c r="B43" s="1851" t="s">
        <v>16</v>
      </c>
      <c r="C43" s="1851" t="s">
        <v>2290</v>
      </c>
      <c r="D43" s="1851" t="s">
        <v>2291</v>
      </c>
      <c r="E43" s="1851" t="s">
        <v>2288</v>
      </c>
      <c r="F43" s="1851" t="s">
        <v>2292</v>
      </c>
      <c r="G43" s="1851" t="s">
        <v>2293</v>
      </c>
      <c r="H43" s="1851" t="s">
        <v>22</v>
      </c>
      <c r="I43" s="1851" t="s">
        <v>853</v>
      </c>
    </row>
    <row customHeight="1" ht="11.25">
      <c r="A44" s="1851" t="s">
        <v>2245</v>
      </c>
      <c r="B44" s="1851" t="s">
        <v>16</v>
      </c>
      <c r="C44" s="1851" t="s">
        <v>2246</v>
      </c>
      <c r="D44" s="1851" t="s">
        <v>2247</v>
      </c>
      <c r="E44" s="1851" t="s">
        <v>2248</v>
      </c>
      <c r="F44" s="1851" t="s">
        <v>2249</v>
      </c>
      <c r="G44" s="1851" t="s">
        <v>22</v>
      </c>
      <c r="H44" s="1851" t="s">
        <v>22</v>
      </c>
      <c r="I44" s="1851" t="s">
        <v>906</v>
      </c>
    </row>
    <row customHeight="1" ht="11.25">
      <c r="A45" s="1851" t="s">
        <v>2245</v>
      </c>
      <c r="B45" s="1851" t="s">
        <v>16</v>
      </c>
      <c r="C45" s="1851" t="s">
        <v>2304</v>
      </c>
      <c r="D45" s="1851" t="s">
        <v>2305</v>
      </c>
      <c r="E45" s="1851" t="s">
        <v>2306</v>
      </c>
      <c r="F45" s="1851" t="s">
        <v>51</v>
      </c>
      <c r="G45" s="1851" t="s">
        <v>2307</v>
      </c>
      <c r="H45" s="1851" t="s">
        <v>22</v>
      </c>
      <c r="I45" s="1851" t="s">
        <v>906</v>
      </c>
    </row>
    <row customHeight="1" ht="11.25">
      <c r="A46" s="1851" t="s">
        <v>2245</v>
      </c>
      <c r="B46" s="1851" t="s">
        <v>16</v>
      </c>
      <c r="C46" s="1851" t="s">
        <v>2256</v>
      </c>
      <c r="D46" s="1851" t="s">
        <v>2257</v>
      </c>
      <c r="E46" s="1851" t="s">
        <v>2258</v>
      </c>
      <c r="F46" s="1851" t="s">
        <v>51</v>
      </c>
      <c r="G46" s="1851" t="s">
        <v>22</v>
      </c>
      <c r="H46" s="1851" t="s">
        <v>22</v>
      </c>
      <c r="I46" s="1851" t="s">
        <v>906</v>
      </c>
    </row>
    <row customHeight="1" ht="11.25">
      <c r="A47" s="1851" t="s">
        <v>2245</v>
      </c>
      <c r="B47" s="1851" t="s">
        <v>16</v>
      </c>
      <c r="C47" s="1851" t="s">
        <v>2262</v>
      </c>
      <c r="D47" s="1851" t="s">
        <v>2263</v>
      </c>
      <c r="E47" s="1851" t="s">
        <v>2264</v>
      </c>
      <c r="F47" s="1851" t="s">
        <v>51</v>
      </c>
      <c r="G47" s="1851" t="s">
        <v>22</v>
      </c>
      <c r="H47" s="1851" t="s">
        <v>22</v>
      </c>
      <c r="I47" s="1851" t="s">
        <v>906</v>
      </c>
    </row>
    <row customHeight="1" ht="11.25">
      <c r="A48" s="1851" t="s">
        <v>2245</v>
      </c>
      <c r="B48" s="1851" t="s">
        <v>16</v>
      </c>
      <c r="C48" s="1851" t="s">
        <v>2269</v>
      </c>
      <c r="D48" s="1851" t="s">
        <v>2270</v>
      </c>
      <c r="E48" s="1851" t="s">
        <v>2271</v>
      </c>
      <c r="F48" s="1851" t="s">
        <v>2272</v>
      </c>
      <c r="G48" s="1851" t="s">
        <v>22</v>
      </c>
      <c r="H48" s="1851" t="s">
        <v>22</v>
      </c>
      <c r="I48" s="1851" t="s">
        <v>906</v>
      </c>
    </row>
    <row customHeight="1" ht="11.25">
      <c r="A49" s="1851" t="s">
        <v>2245</v>
      </c>
      <c r="B49" s="1851" t="s">
        <v>16</v>
      </c>
      <c r="C49" s="1851" t="s">
        <v>2280</v>
      </c>
      <c r="D49" s="1851" t="s">
        <v>2281</v>
      </c>
      <c r="E49" s="1851" t="s">
        <v>2248</v>
      </c>
      <c r="F49" s="1851" t="s">
        <v>2282</v>
      </c>
      <c r="G49" s="1851" t="s">
        <v>2283</v>
      </c>
      <c r="H49" s="1851" t="s">
        <v>22</v>
      </c>
      <c r="I49" s="1851" t="s">
        <v>906</v>
      </c>
    </row>
    <row customHeight="1" ht="11.25">
      <c r="A50" s="1851" t="s">
        <v>2245</v>
      </c>
      <c r="B50" s="1851" t="s">
        <v>16</v>
      </c>
      <c r="C50" s="1851" t="s">
        <v>22</v>
      </c>
      <c r="D50" s="1851" t="s">
        <v>2284</v>
      </c>
      <c r="E50" s="1851" t="s">
        <v>2285</v>
      </c>
      <c r="F50" s="1851" t="s">
        <v>51</v>
      </c>
      <c r="G50" s="1851" t="s">
        <v>22</v>
      </c>
      <c r="H50" s="1851" t="s">
        <v>22</v>
      </c>
      <c r="I50" s="1851" t="s">
        <v>906</v>
      </c>
    </row>
    <row customHeight="1" ht="11.25">
      <c r="A51" s="1851" t="s">
        <v>2245</v>
      </c>
      <c r="B51" s="1851" t="s">
        <v>16</v>
      </c>
      <c r="C51" s="1851" t="s">
        <v>2308</v>
      </c>
      <c r="D51" s="1851" t="s">
        <v>2309</v>
      </c>
      <c r="E51" s="1851" t="s">
        <v>2310</v>
      </c>
      <c r="F51" s="1851" t="s">
        <v>2311</v>
      </c>
      <c r="G51" s="1851" t="s">
        <v>22</v>
      </c>
      <c r="H51" s="1851" t="s">
        <v>22</v>
      </c>
      <c r="I51" s="1851" t="s">
        <v>1617</v>
      </c>
    </row>
    <row customHeight="1" ht="11.25">
      <c r="A52" s="1851" t="s">
        <v>2245</v>
      </c>
      <c r="B52" s="1851" t="s">
        <v>16</v>
      </c>
      <c r="C52" s="1851" t="s">
        <v>2312</v>
      </c>
      <c r="D52" s="1851" t="s">
        <v>2313</v>
      </c>
      <c r="E52" s="1851" t="s">
        <v>2314</v>
      </c>
      <c r="F52" s="1851" t="s">
        <v>574</v>
      </c>
      <c r="G52" s="1851" t="s">
        <v>2315</v>
      </c>
      <c r="H52" s="1851" t="s">
        <v>22</v>
      </c>
      <c r="I52" s="1851" t="s">
        <v>1617</v>
      </c>
    </row>
    <row customHeight="1" ht="11.25">
      <c r="A53" s="1851" t="s">
        <v>2245</v>
      </c>
      <c r="B53" s="1851" t="s">
        <v>16</v>
      </c>
      <c r="C53" s="1851" t="s">
        <v>2256</v>
      </c>
      <c r="D53" s="1851" t="s">
        <v>2257</v>
      </c>
      <c r="E53" s="1851" t="s">
        <v>2258</v>
      </c>
      <c r="F53" s="1851" t="s">
        <v>51</v>
      </c>
      <c r="G53" s="1851" t="s">
        <v>22</v>
      </c>
      <c r="H53" s="1851" t="s">
        <v>22</v>
      </c>
      <c r="I53" s="1851" t="s">
        <v>1617</v>
      </c>
    </row>
    <row customHeight="1" ht="11.25">
      <c r="A54" s="1851" t="s">
        <v>2245</v>
      </c>
      <c r="B54" s="1851" t="s">
        <v>16</v>
      </c>
      <c r="C54" s="1851" t="s">
        <v>2316</v>
      </c>
      <c r="D54" s="1851" t="s">
        <v>2317</v>
      </c>
      <c r="E54" s="1851" t="s">
        <v>2318</v>
      </c>
      <c r="F54" s="1851" t="s">
        <v>51</v>
      </c>
      <c r="G54" s="1851" t="s">
        <v>2319</v>
      </c>
      <c r="H54" s="1851" t="s">
        <v>22</v>
      </c>
      <c r="I54" s="1851" t="s">
        <v>1617</v>
      </c>
    </row>
    <row customHeight="1" ht="11.25">
      <c r="A55" s="1851" t="s">
        <v>2245</v>
      </c>
      <c r="B55" s="1851" t="s">
        <v>16</v>
      </c>
      <c r="C55" s="1851" t="s">
        <v>2320</v>
      </c>
      <c r="D55" s="1851" t="s">
        <v>2321</v>
      </c>
      <c r="E55" s="1851" t="s">
        <v>2322</v>
      </c>
      <c r="F55" s="1851" t="s">
        <v>51</v>
      </c>
      <c r="G55" s="1851" t="s">
        <v>22</v>
      </c>
      <c r="H55" s="1851" t="s">
        <v>22</v>
      </c>
      <c r="I55" s="1851" t="s">
        <v>1617</v>
      </c>
    </row>
    <row customHeight="1" ht="11.25">
      <c r="A56" s="1851" t="s">
        <v>2245</v>
      </c>
      <c r="B56" s="1851" t="s">
        <v>16</v>
      </c>
      <c r="C56" s="1851" t="s">
        <v>22</v>
      </c>
      <c r="D56" s="1851" t="s">
        <v>2284</v>
      </c>
      <c r="E56" s="1851" t="s">
        <v>2285</v>
      </c>
      <c r="F56" s="1851" t="s">
        <v>51</v>
      </c>
      <c r="G56" s="1851" t="s">
        <v>22</v>
      </c>
      <c r="H56" s="1851" t="s">
        <v>22</v>
      </c>
      <c r="I56" s="1851"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DEC48-1924-5BB9-434C-0.57EB4267}" mc:Ignorable="x14ac xr xr2 xr3">
  <sheetPr>
    <tabColor rgb="FFFFCC99"/>
  </sheetPr>
  <dimension ref="A1:G23"/>
  <sheetViews>
    <sheetView topLeftCell="A1" showGridLines="0" workbookViewId="0">
      <selection activeCell="A1" sqref="A1"/>
    </sheetView>
  </sheetViews>
  <sheetFormatPr customHeight="1" defaultRowHeight="11.25"/>
  <cols>
    <col min="1" max="1" style="1851" width="9.140625"/>
  </cols>
  <sheetData>
    <row customHeight="1" ht="11.25">
      <c r="A1" s="374" t="s">
        <v>2323</v>
      </c>
      <c r="B1" s="65" t="s">
        <v>2324</v>
      </c>
      <c r="C1" s="65" t="s">
        <v>2325</v>
      </c>
      <c r="D1" s="65" t="s">
        <v>2326</v>
      </c>
      <c r="E1" s="0" t="s">
        <v>2327</v>
      </c>
      <c r="F1" s="0" t="s">
        <v>2328</v>
      </c>
      <c r="G1" s="0" t="s">
        <v>2329</v>
      </c>
    </row>
    <row customHeight="1" ht="11.25">
      <c r="A2" s="374" t="s">
        <v>16</v>
      </c>
      <c r="B2" s="0" t="s">
        <v>99</v>
      </c>
      <c r="C2" s="0" t="s">
        <v>2330</v>
      </c>
      <c r="D2" s="0" t="s">
        <v>99</v>
      </c>
      <c r="E2" s="0" t="s">
        <v>2330</v>
      </c>
      <c r="F2" s="0" t="s">
        <v>2331</v>
      </c>
      <c r="G2" s="0" t="s">
        <v>109</v>
      </c>
    </row>
    <row customHeight="1" ht="11.25">
      <c r="A3" s="374" t="s">
        <v>16</v>
      </c>
      <c r="B3" s="0" t="s">
        <v>99</v>
      </c>
      <c r="C3" s="0" t="s">
        <v>2330</v>
      </c>
      <c r="D3" s="0" t="s">
        <v>2332</v>
      </c>
      <c r="E3" s="0" t="s">
        <v>2333</v>
      </c>
      <c r="F3" s="0" t="s">
        <v>2334</v>
      </c>
      <c r="G3" s="0" t="s">
        <v>110</v>
      </c>
    </row>
    <row customHeight="1" ht="11.25">
      <c r="A4" s="374" t="s">
        <v>16</v>
      </c>
      <c r="B4" s="0" t="s">
        <v>99</v>
      </c>
      <c r="C4" s="0" t="s">
        <v>2330</v>
      </c>
      <c r="D4" s="0" t="s">
        <v>2335</v>
      </c>
      <c r="E4" s="0" t="s">
        <v>2336</v>
      </c>
      <c r="F4" s="0" t="s">
        <v>2334</v>
      </c>
      <c r="G4" s="0" t="s">
        <v>89</v>
      </c>
    </row>
    <row customHeight="1" ht="11.25">
      <c r="A5" s="374" t="s">
        <v>16</v>
      </c>
      <c r="B5" s="0" t="s">
        <v>99</v>
      </c>
      <c r="C5" s="0" t="s">
        <v>2330</v>
      </c>
      <c r="D5" s="0" t="s">
        <v>2337</v>
      </c>
      <c r="E5" s="0" t="s">
        <v>2338</v>
      </c>
      <c r="F5" s="0" t="s">
        <v>2334</v>
      </c>
      <c r="G5" s="0" t="s">
        <v>90</v>
      </c>
    </row>
    <row customHeight="1" ht="11.25">
      <c r="A6" s="374" t="s">
        <v>16</v>
      </c>
      <c r="B6" s="0" t="s">
        <v>99</v>
      </c>
      <c r="C6" s="0" t="s">
        <v>2330</v>
      </c>
      <c r="D6" s="0" t="s">
        <v>2339</v>
      </c>
      <c r="E6" s="0" t="s">
        <v>2340</v>
      </c>
      <c r="F6" s="0" t="s">
        <v>2334</v>
      </c>
      <c r="G6" s="0" t="s">
        <v>111</v>
      </c>
    </row>
    <row customHeight="1" ht="11.25">
      <c r="A7" s="374" t="s">
        <v>16</v>
      </c>
      <c r="B7" s="0" t="s">
        <v>99</v>
      </c>
      <c r="C7" s="0" t="s">
        <v>2330</v>
      </c>
      <c r="D7" s="0" t="s">
        <v>2341</v>
      </c>
      <c r="E7" s="0" t="s">
        <v>2342</v>
      </c>
      <c r="F7" s="0" t="s">
        <v>2334</v>
      </c>
      <c r="G7" s="0" t="s">
        <v>91</v>
      </c>
    </row>
    <row customHeight="1" ht="11.25">
      <c r="A8" s="374" t="s">
        <v>16</v>
      </c>
      <c r="B8" s="0" t="s">
        <v>99</v>
      </c>
      <c r="C8" s="0" t="s">
        <v>2330</v>
      </c>
      <c r="D8" s="0" t="s">
        <v>2343</v>
      </c>
      <c r="E8" s="0" t="s">
        <v>2344</v>
      </c>
      <c r="F8" s="0" t="s">
        <v>2334</v>
      </c>
      <c r="G8" s="0" t="s">
        <v>92</v>
      </c>
    </row>
    <row customHeight="1" ht="11.25">
      <c r="A9" s="374" t="s">
        <v>16</v>
      </c>
      <c r="B9" s="0" t="s">
        <v>99</v>
      </c>
      <c r="C9" s="0" t="s">
        <v>2330</v>
      </c>
      <c r="D9" s="0" t="s">
        <v>2345</v>
      </c>
      <c r="E9" s="0" t="s">
        <v>2346</v>
      </c>
      <c r="F9" s="0" t="s">
        <v>2334</v>
      </c>
      <c r="G9" s="0" t="s">
        <v>112</v>
      </c>
    </row>
    <row customHeight="1" ht="11.25">
      <c r="A10" s="374" t="s">
        <v>16</v>
      </c>
      <c r="B10" s="0" t="s">
        <v>99</v>
      </c>
      <c r="C10" s="0" t="s">
        <v>2330</v>
      </c>
      <c r="D10" s="0" t="s">
        <v>2347</v>
      </c>
      <c r="E10" s="0" t="s">
        <v>2348</v>
      </c>
      <c r="F10" s="0" t="s">
        <v>2349</v>
      </c>
      <c r="G10" s="0" t="s">
        <v>149</v>
      </c>
    </row>
    <row customHeight="1" ht="11.25">
      <c r="A11" s="374" t="s">
        <v>16</v>
      </c>
      <c r="B11" s="0" t="s">
        <v>99</v>
      </c>
      <c r="C11" s="0" t="s">
        <v>2330</v>
      </c>
      <c r="D11" s="0" t="s">
        <v>2350</v>
      </c>
      <c r="E11" s="0" t="s">
        <v>2351</v>
      </c>
      <c r="F11" s="0" t="s">
        <v>2334</v>
      </c>
      <c r="G11" s="0" t="s">
        <v>150</v>
      </c>
    </row>
    <row customHeight="1" ht="11.25">
      <c r="A12" s="374" t="s">
        <v>16</v>
      </c>
      <c r="B12" s="0" t="s">
        <v>99</v>
      </c>
      <c r="C12" s="0" t="s">
        <v>2330</v>
      </c>
      <c r="D12" s="0" t="s">
        <v>2352</v>
      </c>
      <c r="E12" s="0" t="s">
        <v>2353</v>
      </c>
      <c r="F12" s="0" t="s">
        <v>2334</v>
      </c>
      <c r="G12" s="0" t="s">
        <v>151</v>
      </c>
    </row>
    <row customHeight="1" ht="11.25">
      <c r="A13" s="374" t="s">
        <v>16</v>
      </c>
      <c r="B13" s="0" t="s">
        <v>99</v>
      </c>
      <c r="C13" s="0" t="s">
        <v>2330</v>
      </c>
      <c r="D13" s="0" t="s">
        <v>2354</v>
      </c>
      <c r="E13" s="0" t="s">
        <v>2355</v>
      </c>
      <c r="F13" s="0" t="s">
        <v>2334</v>
      </c>
      <c r="G13" s="0" t="s">
        <v>152</v>
      </c>
    </row>
    <row customHeight="1" ht="11.25">
      <c r="A14" s="374" t="s">
        <v>16</v>
      </c>
      <c r="B14" s="0" t="s">
        <v>99</v>
      </c>
      <c r="C14" s="0" t="s">
        <v>2330</v>
      </c>
      <c r="D14" s="0" t="s">
        <v>2356</v>
      </c>
      <c r="E14" s="0" t="s">
        <v>2357</v>
      </c>
      <c r="F14" s="0" t="s">
        <v>2334</v>
      </c>
      <c r="G14" s="0" t="s">
        <v>153</v>
      </c>
    </row>
    <row customHeight="1" ht="11.25">
      <c r="A15" s="374" t="s">
        <v>16</v>
      </c>
      <c r="B15" s="0" t="s">
        <v>99</v>
      </c>
      <c r="C15" s="0" t="s">
        <v>2330</v>
      </c>
      <c r="D15" s="0" t="s">
        <v>2358</v>
      </c>
      <c r="E15" s="0" t="s">
        <v>2359</v>
      </c>
      <c r="F15" s="0" t="s">
        <v>2334</v>
      </c>
      <c r="G15" s="0" t="s">
        <v>154</v>
      </c>
    </row>
    <row customHeight="1" ht="11.25">
      <c r="A16" s="374" t="s">
        <v>16</v>
      </c>
      <c r="B16" s="0" t="s">
        <v>99</v>
      </c>
      <c r="C16" s="0" t="s">
        <v>2330</v>
      </c>
      <c r="D16" s="0" t="s">
        <v>100</v>
      </c>
      <c r="E16" s="0" t="s">
        <v>101</v>
      </c>
      <c r="F16" s="0" t="s">
        <v>2360</v>
      </c>
      <c r="G16" s="0" t="s">
        <v>98</v>
      </c>
    </row>
    <row customHeight="1" ht="11.25">
      <c r="A17" s="374" t="s">
        <v>16</v>
      </c>
      <c r="B17" s="0" t="s">
        <v>99</v>
      </c>
      <c r="C17" s="0" t="s">
        <v>2330</v>
      </c>
      <c r="D17" s="0" t="s">
        <v>2361</v>
      </c>
      <c r="E17" s="0" t="s">
        <v>2362</v>
      </c>
      <c r="F17" s="0" t="s">
        <v>2334</v>
      </c>
      <c r="G17" s="0" t="s">
        <v>1467</v>
      </c>
    </row>
    <row customHeight="1" ht="11.25">
      <c r="A18" s="374" t="s">
        <v>16</v>
      </c>
      <c r="B18" s="0" t="s">
        <v>99</v>
      </c>
      <c r="C18" s="0" t="s">
        <v>2330</v>
      </c>
      <c r="D18" s="0" t="s">
        <v>2363</v>
      </c>
      <c r="E18" s="0" t="s">
        <v>2364</v>
      </c>
      <c r="F18" s="0" t="s">
        <v>2334</v>
      </c>
      <c r="G18" s="0" t="s">
        <v>1479</v>
      </c>
    </row>
    <row customHeight="1" ht="11.25">
      <c r="A19" s="374" t="s">
        <v>16</v>
      </c>
      <c r="B19" s="0" t="s">
        <v>99</v>
      </c>
      <c r="C19" s="0" t="s">
        <v>2330</v>
      </c>
      <c r="D19" s="0" t="s">
        <v>2365</v>
      </c>
      <c r="E19" s="0" t="s">
        <v>2366</v>
      </c>
      <c r="F19" s="0" t="s">
        <v>2334</v>
      </c>
      <c r="G19" s="0" t="s">
        <v>1493</v>
      </c>
    </row>
    <row customHeight="1" ht="11.25">
      <c r="A20" s="374" t="s">
        <v>16</v>
      </c>
      <c r="B20" s="0" t="s">
        <v>99</v>
      </c>
      <c r="C20" s="0" t="s">
        <v>2330</v>
      </c>
      <c r="D20" s="0" t="s">
        <v>2367</v>
      </c>
      <c r="E20" s="0" t="s">
        <v>2368</v>
      </c>
      <c r="F20" s="0" t="s">
        <v>2334</v>
      </c>
      <c r="G20" s="0" t="s">
        <v>1505</v>
      </c>
    </row>
    <row customHeight="1" ht="11.25">
      <c r="A21" s="374" t="s">
        <v>16</v>
      </c>
      <c r="B21" s="0" t="s">
        <v>99</v>
      </c>
      <c r="C21" s="0" t="s">
        <v>2330</v>
      </c>
      <c r="D21" s="0" t="s">
        <v>2369</v>
      </c>
      <c r="E21" s="0" t="s">
        <v>2370</v>
      </c>
      <c r="F21" s="0" t="s">
        <v>2334</v>
      </c>
      <c r="G21" s="0" t="s">
        <v>1514</v>
      </c>
    </row>
    <row customHeight="1" ht="11.25">
      <c r="A22" s="374" t="s">
        <v>16</v>
      </c>
      <c r="B22" s="0" t="s">
        <v>99</v>
      </c>
      <c r="C22" s="0" t="s">
        <v>2330</v>
      </c>
      <c r="D22" s="0" t="s">
        <v>2371</v>
      </c>
      <c r="E22" s="0" t="s">
        <v>2372</v>
      </c>
      <c r="F22" s="0" t="s">
        <v>2334</v>
      </c>
      <c r="G22" s="0" t="s">
        <v>1530</v>
      </c>
    </row>
    <row customHeight="1" ht="11.25">
      <c r="A23" s="374" t="s">
        <v>16</v>
      </c>
      <c r="B23" s="0" t="s">
        <v>2373</v>
      </c>
      <c r="C23" s="0" t="s">
        <v>2374</v>
      </c>
      <c r="D23" s="0" t="s">
        <v>2373</v>
      </c>
      <c r="E23" s="0" t="s">
        <v>2374</v>
      </c>
      <c r="F23" s="0" t="s">
        <v>2375</v>
      </c>
      <c r="G23" s="0" t="s">
        <v>1537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D394B-0D09-967E-0A79-0.C86D0205}"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2376</v>
      </c>
      <c r="B1" s="836" t="s">
        <v>2377</v>
      </c>
      <c r="C1" s="1160" t="s">
        <v>2378</v>
      </c>
      <c r="D1" s="836" t="s">
        <v>2379</v>
      </c>
      <c r="E1" s="836" t="s">
        <v>2380</v>
      </c>
      <c r="F1" s="1160" t="s">
        <v>2381</v>
      </c>
      <c r="G1" s="1160" t="s">
        <v>2382</v>
      </c>
      <c r="H1" s="1160" t="s">
        <v>2383</v>
      </c>
      <c r="I1" s="1160" t="s">
        <v>2384</v>
      </c>
    </row>
    <row customHeight="1" ht="11.25">
      <c r="A2" s="1692" t="s">
        <v>109</v>
      </c>
      <c r="B2" s="1692" t="s">
        <v>2385</v>
      </c>
      <c r="C2" s="1692" t="s">
        <v>22</v>
      </c>
      <c r="D2" s="1692" t="s">
        <v>2386</v>
      </c>
      <c r="E2" s="1692" t="s">
        <v>2387</v>
      </c>
      <c r="F2" s="1692" t="s">
        <v>22</v>
      </c>
      <c r="G2" s="1692" t="s">
        <v>22</v>
      </c>
      <c r="H2" s="1692" t="s">
        <v>22</v>
      </c>
      <c r="I2" s="1692" t="s">
        <v>22</v>
      </c>
    </row>
    <row customHeight="1" ht="11.25">
      <c r="A3" s="1692" t="s">
        <v>110</v>
      </c>
      <c r="B3" s="1692" t="s">
        <v>2388</v>
      </c>
      <c r="C3" s="1692" t="s">
        <v>22</v>
      </c>
      <c r="D3" s="1692" t="s">
        <v>2386</v>
      </c>
      <c r="E3" s="1692" t="s">
        <v>2387</v>
      </c>
      <c r="F3" s="1692" t="s">
        <v>22</v>
      </c>
      <c r="G3" s="1692" t="s">
        <v>22</v>
      </c>
      <c r="H3" s="1692" t="s">
        <v>22</v>
      </c>
      <c r="I3" s="1692" t="s">
        <v>22</v>
      </c>
    </row>
    <row customHeight="1" ht="11.25">
      <c r="A4" s="1692" t="s">
        <v>89</v>
      </c>
      <c r="B4" s="1692" t="s">
        <v>2389</v>
      </c>
      <c r="C4" s="1692" t="s">
        <v>22</v>
      </c>
      <c r="D4" s="1692" t="s">
        <v>2390</v>
      </c>
      <c r="E4" s="1692" t="s">
        <v>2391</v>
      </c>
      <c r="F4" s="1692" t="s">
        <v>22</v>
      </c>
      <c r="G4" s="1692" t="s">
        <v>22</v>
      </c>
      <c r="H4" s="1692" t="s">
        <v>22</v>
      </c>
      <c r="I4" s="1692" t="s">
        <v>22</v>
      </c>
    </row>
    <row customHeight="1" ht="11.25">
      <c r="A5" s="1692" t="s">
        <v>90</v>
      </c>
      <c r="B5" s="1692" t="s">
        <v>2392</v>
      </c>
      <c r="C5" s="1692" t="s">
        <v>22</v>
      </c>
      <c r="D5" s="1692" t="s">
        <v>2393</v>
      </c>
      <c r="E5" s="1692" t="s">
        <v>2391</v>
      </c>
      <c r="F5" s="1692" t="s">
        <v>22</v>
      </c>
      <c r="G5" s="1692" t="s">
        <v>22</v>
      </c>
      <c r="H5" s="1692" t="s">
        <v>22</v>
      </c>
      <c r="I5" s="1692" t="s">
        <v>22</v>
      </c>
    </row>
    <row customHeight="1" ht="11.25">
      <c r="A6" s="1692" t="s">
        <v>111</v>
      </c>
      <c r="B6" s="1692" t="s">
        <v>2394</v>
      </c>
      <c r="C6" s="1692" t="s">
        <v>22</v>
      </c>
      <c r="D6" s="1692" t="s">
        <v>2395</v>
      </c>
      <c r="E6" s="1692" t="s">
        <v>2391</v>
      </c>
      <c r="F6" s="1692" t="s">
        <v>22</v>
      </c>
      <c r="G6" s="1692" t="s">
        <v>22</v>
      </c>
      <c r="H6" s="1692" t="s">
        <v>22</v>
      </c>
      <c r="I6" s="1692" t="s">
        <v>22</v>
      </c>
    </row>
    <row customHeight="1" ht="11.25">
      <c r="A7" s="1692" t="s">
        <v>91</v>
      </c>
      <c r="B7" s="1692" t="s">
        <v>2396</v>
      </c>
      <c r="C7" s="1692" t="s">
        <v>22</v>
      </c>
      <c r="D7" s="1692" t="s">
        <v>2397</v>
      </c>
      <c r="E7" s="1692" t="s">
        <v>2398</v>
      </c>
      <c r="F7" s="1692" t="s">
        <v>22</v>
      </c>
      <c r="G7" s="1692" t="s">
        <v>22</v>
      </c>
      <c r="H7" s="1692" t="s">
        <v>22</v>
      </c>
      <c r="I7"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DBD0D-A742-853B-ED26-0.6B53C80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2FCC1F-6643-5394-E3CF-0.CCBD7FD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ИМУП «ПОСЖИЛКОМСЕРВИС»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AE0ED-5077-EE23-63B5-0.14C51C3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2399</v>
      </c>
    </row>
    <row customHeight="1" ht="11.25">
      <c r="A2" s="184" t="s">
        <v>97</v>
      </c>
      <c r="B2" s="184" t="s">
        <v>2400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C8743-AB45-7FE2-0C0B-0.8E4260A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2401</v>
      </c>
      <c r="B1" s="836" t="s">
        <v>2402</v>
      </c>
    </row>
    <row customHeight="1" ht="11.25">
      <c r="A2" s="836">
        <v>4213775</v>
      </c>
      <c r="B2" s="836" t="s">
        <v>1219</v>
      </c>
    </row>
    <row customHeight="1" ht="11.25">
      <c r="A3" s="836">
        <v>4213784</v>
      </c>
      <c r="B3" s="836" t="s">
        <v>1254</v>
      </c>
    </row>
    <row customHeight="1" ht="11.25">
      <c r="A4" s="836">
        <v>4213781</v>
      </c>
      <c r="B4" s="836" t="s">
        <v>1247</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1387</v>
      </c>
    </row>
    <row customHeight="1" ht="11.25">
      <c r="A10" s="836">
        <v>4213783</v>
      </c>
      <c r="B10" s="836" t="s">
        <v>1402</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DE8A1-EBC9-AB3A-2241-0.6514F7B3}"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2401</v>
      </c>
      <c r="B1" s="836" t="s">
        <v>2403</v>
      </c>
    </row>
    <row customHeight="1" ht="11.25">
      <c r="A2" s="836" t="s">
        <v>118</v>
      </c>
      <c r="B2" s="836" t="s">
        <v>1500</v>
      </c>
    </row>
    <row customHeight="1" ht="11.25">
      <c r="A3" s="836" t="s">
        <v>2404</v>
      </c>
      <c r="B3" s="836" t="s">
        <v>1510</v>
      </c>
    </row>
    <row customHeight="1" ht="11.25">
      <c r="A4" s="836" t="s">
        <v>2405</v>
      </c>
      <c r="B4" s="836" t="s">
        <v>1519</v>
      </c>
    </row>
    <row customHeight="1" ht="11.25">
      <c r="A5" s="836" t="s">
        <v>2406</v>
      </c>
      <c r="B5" s="836" t="s">
        <v>1528</v>
      </c>
    </row>
    <row customHeight="1" ht="11.25">
      <c r="A6" s="836" t="s">
        <v>2407</v>
      </c>
      <c r="B6" s="836" t="s">
        <v>1534</v>
      </c>
    </row>
    <row customHeight="1" ht="11.25">
      <c r="A7" s="836" t="s">
        <v>2408</v>
      </c>
      <c r="B7" s="836" t="s">
        <v>1542</v>
      </c>
    </row>
    <row customHeight="1" ht="11.25">
      <c r="A8" s="836" t="s">
        <v>2409</v>
      </c>
      <c r="B8" s="836"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36279-7855-6E26-F8BD-0.3F1BC0C1}"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4" t="s">
        <v>2323</v>
      </c>
      <c r="B1" s="374" t="s">
        <v>2324</v>
      </c>
      <c r="C1" s="374" t="s">
        <v>2325</v>
      </c>
      <c r="D1" s="374" t="s">
        <v>2326</v>
      </c>
      <c r="E1" s="0" t="s">
        <v>2327</v>
      </c>
      <c r="F1" s="0" t="s">
        <v>2328</v>
      </c>
      <c r="G1" s="0" t="s">
        <v>2329</v>
      </c>
    </row>
    <row customHeight="1" ht="11.25">
      <c r="A2" s="0" t="s">
        <v>16</v>
      </c>
      <c r="B2" s="0" t="s">
        <v>99</v>
      </c>
      <c r="C2" s="0" t="s">
        <v>2330</v>
      </c>
      <c r="D2" s="0" t="s">
        <v>99</v>
      </c>
      <c r="E2" s="0" t="s">
        <v>2330</v>
      </c>
      <c r="F2" s="0" t="s">
        <v>2331</v>
      </c>
      <c r="G2" s="0" t="s">
        <v>109</v>
      </c>
    </row>
    <row customHeight="1" ht="11.25">
      <c r="A3" s="0" t="s">
        <v>16</v>
      </c>
      <c r="B3" s="0" t="s">
        <v>99</v>
      </c>
      <c r="C3" s="0" t="s">
        <v>2330</v>
      </c>
      <c r="D3" s="0" t="s">
        <v>2332</v>
      </c>
      <c r="E3" s="0" t="s">
        <v>2333</v>
      </c>
      <c r="F3" s="0" t="s">
        <v>2334</v>
      </c>
      <c r="G3" s="0" t="s">
        <v>110</v>
      </c>
    </row>
    <row customHeight="1" ht="11.25">
      <c r="A4" s="0" t="s">
        <v>16</v>
      </c>
      <c r="B4" s="0" t="s">
        <v>99</v>
      </c>
      <c r="C4" s="0" t="s">
        <v>2330</v>
      </c>
      <c r="D4" s="0" t="s">
        <v>2335</v>
      </c>
      <c r="E4" s="0" t="s">
        <v>2336</v>
      </c>
      <c r="F4" s="0" t="s">
        <v>2334</v>
      </c>
      <c r="G4" s="0" t="s">
        <v>89</v>
      </c>
    </row>
    <row customHeight="1" ht="11.25">
      <c r="A5" s="0" t="s">
        <v>16</v>
      </c>
      <c r="B5" s="0" t="s">
        <v>99</v>
      </c>
      <c r="C5" s="0" t="s">
        <v>2330</v>
      </c>
      <c r="D5" s="0" t="s">
        <v>2337</v>
      </c>
      <c r="E5" s="0" t="s">
        <v>2338</v>
      </c>
      <c r="F5" s="0" t="s">
        <v>2334</v>
      </c>
      <c r="G5" s="0" t="s">
        <v>90</v>
      </c>
    </row>
    <row customHeight="1" ht="11.25">
      <c r="A6" s="0" t="s">
        <v>16</v>
      </c>
      <c r="B6" s="0" t="s">
        <v>99</v>
      </c>
      <c r="C6" s="0" t="s">
        <v>2330</v>
      </c>
      <c r="D6" s="0" t="s">
        <v>2339</v>
      </c>
      <c r="E6" s="0" t="s">
        <v>2340</v>
      </c>
      <c r="F6" s="0" t="s">
        <v>2334</v>
      </c>
      <c r="G6" s="0" t="s">
        <v>111</v>
      </c>
    </row>
    <row customHeight="1" ht="11.25">
      <c r="A7" s="0" t="s">
        <v>16</v>
      </c>
      <c r="B7" s="0" t="s">
        <v>99</v>
      </c>
      <c r="C7" s="0" t="s">
        <v>2330</v>
      </c>
      <c r="D7" s="0" t="s">
        <v>2341</v>
      </c>
      <c r="E7" s="0" t="s">
        <v>2342</v>
      </c>
      <c r="F7" s="0" t="s">
        <v>2334</v>
      </c>
      <c r="G7" s="0" t="s">
        <v>91</v>
      </c>
    </row>
    <row customHeight="1" ht="11.25">
      <c r="A8" s="0" t="s">
        <v>16</v>
      </c>
      <c r="B8" s="0" t="s">
        <v>99</v>
      </c>
      <c r="C8" s="0" t="s">
        <v>2330</v>
      </c>
      <c r="D8" s="0" t="s">
        <v>2343</v>
      </c>
      <c r="E8" s="0" t="s">
        <v>2344</v>
      </c>
      <c r="F8" s="0" t="s">
        <v>2334</v>
      </c>
      <c r="G8" s="0" t="s">
        <v>92</v>
      </c>
    </row>
    <row customHeight="1" ht="11.25">
      <c r="A9" s="0" t="s">
        <v>16</v>
      </c>
      <c r="B9" s="0" t="s">
        <v>99</v>
      </c>
      <c r="C9" s="0" t="s">
        <v>2330</v>
      </c>
      <c r="D9" s="0" t="s">
        <v>2345</v>
      </c>
      <c r="E9" s="0" t="s">
        <v>2346</v>
      </c>
      <c r="F9" s="0" t="s">
        <v>2334</v>
      </c>
      <c r="G9" s="0" t="s">
        <v>112</v>
      </c>
    </row>
    <row customHeight="1" ht="11.25">
      <c r="A10" s="0" t="s">
        <v>16</v>
      </c>
      <c r="B10" s="0" t="s">
        <v>99</v>
      </c>
      <c r="C10" s="0" t="s">
        <v>2330</v>
      </c>
      <c r="D10" s="0" t="s">
        <v>2347</v>
      </c>
      <c r="E10" s="0" t="s">
        <v>2348</v>
      </c>
      <c r="F10" s="0" t="s">
        <v>2349</v>
      </c>
      <c r="G10" s="0" t="s">
        <v>149</v>
      </c>
    </row>
    <row customHeight="1" ht="11.25">
      <c r="A11" s="0" t="s">
        <v>16</v>
      </c>
      <c r="B11" s="0" t="s">
        <v>99</v>
      </c>
      <c r="C11" s="0" t="s">
        <v>2330</v>
      </c>
      <c r="D11" s="0" t="s">
        <v>2350</v>
      </c>
      <c r="E11" s="0" t="s">
        <v>2351</v>
      </c>
      <c r="F11" s="0" t="s">
        <v>2334</v>
      </c>
      <c r="G11" s="0" t="s">
        <v>150</v>
      </c>
    </row>
    <row customHeight="1" ht="11.25">
      <c r="A12" s="0" t="s">
        <v>16</v>
      </c>
      <c r="B12" s="0" t="s">
        <v>99</v>
      </c>
      <c r="C12" s="0" t="s">
        <v>2330</v>
      </c>
      <c r="D12" s="0" t="s">
        <v>2352</v>
      </c>
      <c r="E12" s="0" t="s">
        <v>2353</v>
      </c>
      <c r="F12" s="0" t="s">
        <v>2334</v>
      </c>
      <c r="G12" s="0" t="s">
        <v>151</v>
      </c>
    </row>
    <row customHeight="1" ht="11.25">
      <c r="A13" s="0" t="s">
        <v>16</v>
      </c>
      <c r="B13" s="0" t="s">
        <v>99</v>
      </c>
      <c r="C13" s="0" t="s">
        <v>2330</v>
      </c>
      <c r="D13" s="0" t="s">
        <v>2354</v>
      </c>
      <c r="E13" s="0" t="s">
        <v>2355</v>
      </c>
      <c r="F13" s="0" t="s">
        <v>2334</v>
      </c>
      <c r="G13" s="0" t="s">
        <v>152</v>
      </c>
    </row>
    <row customHeight="1" ht="11.25">
      <c r="A14" s="0" t="s">
        <v>16</v>
      </c>
      <c r="B14" s="0" t="s">
        <v>99</v>
      </c>
      <c r="C14" s="0" t="s">
        <v>2330</v>
      </c>
      <c r="D14" s="0" t="s">
        <v>2356</v>
      </c>
      <c r="E14" s="0" t="s">
        <v>2357</v>
      </c>
      <c r="F14" s="0" t="s">
        <v>2334</v>
      </c>
      <c r="G14" s="0" t="s">
        <v>153</v>
      </c>
    </row>
    <row customHeight="1" ht="11.25">
      <c r="A15" s="0" t="s">
        <v>16</v>
      </c>
      <c r="B15" s="0" t="s">
        <v>99</v>
      </c>
      <c r="C15" s="0" t="s">
        <v>2330</v>
      </c>
      <c r="D15" s="0" t="s">
        <v>2358</v>
      </c>
      <c r="E15" s="0" t="s">
        <v>2359</v>
      </c>
      <c r="F15" s="0" t="s">
        <v>2334</v>
      </c>
      <c r="G15" s="0" t="s">
        <v>154</v>
      </c>
    </row>
    <row customHeight="1" ht="11.25">
      <c r="A16" s="0" t="s">
        <v>16</v>
      </c>
      <c r="B16" s="0" t="s">
        <v>99</v>
      </c>
      <c r="C16" s="0" t="s">
        <v>2330</v>
      </c>
      <c r="D16" s="0" t="s">
        <v>100</v>
      </c>
      <c r="E16" s="0" t="s">
        <v>101</v>
      </c>
      <c r="F16" s="0" t="s">
        <v>2360</v>
      </c>
      <c r="G16" s="0" t="s">
        <v>98</v>
      </c>
    </row>
    <row customHeight="1" ht="11.25">
      <c r="A17" s="0" t="s">
        <v>16</v>
      </c>
      <c r="B17" s="0" t="s">
        <v>99</v>
      </c>
      <c r="C17" s="0" t="s">
        <v>2330</v>
      </c>
      <c r="D17" s="0" t="s">
        <v>2361</v>
      </c>
      <c r="E17" s="0" t="s">
        <v>2362</v>
      </c>
      <c r="F17" s="0" t="s">
        <v>2334</v>
      </c>
      <c r="G17" s="0" t="s">
        <v>1467</v>
      </c>
    </row>
    <row customHeight="1" ht="11.25">
      <c r="A18" s="0" t="s">
        <v>16</v>
      </c>
      <c r="B18" s="0" t="s">
        <v>99</v>
      </c>
      <c r="C18" s="0" t="s">
        <v>2330</v>
      </c>
      <c r="D18" s="0" t="s">
        <v>2363</v>
      </c>
      <c r="E18" s="0" t="s">
        <v>2364</v>
      </c>
      <c r="F18" s="0" t="s">
        <v>2334</v>
      </c>
      <c r="G18" s="0" t="s">
        <v>1479</v>
      </c>
    </row>
    <row customHeight="1" ht="11.25">
      <c r="A19" s="0" t="s">
        <v>16</v>
      </c>
      <c r="B19" s="0" t="s">
        <v>99</v>
      </c>
      <c r="C19" s="0" t="s">
        <v>2330</v>
      </c>
      <c r="D19" s="0" t="s">
        <v>2365</v>
      </c>
      <c r="E19" s="0" t="s">
        <v>2366</v>
      </c>
      <c r="F19" s="0" t="s">
        <v>2334</v>
      </c>
      <c r="G19" s="0" t="s">
        <v>1493</v>
      </c>
    </row>
    <row customHeight="1" ht="11.25">
      <c r="A20" s="0" t="s">
        <v>16</v>
      </c>
      <c r="B20" s="0" t="s">
        <v>99</v>
      </c>
      <c r="C20" s="0" t="s">
        <v>2330</v>
      </c>
      <c r="D20" s="0" t="s">
        <v>2367</v>
      </c>
      <c r="E20" s="0" t="s">
        <v>2368</v>
      </c>
      <c r="F20" s="0" t="s">
        <v>2334</v>
      </c>
      <c r="G20" s="0" t="s">
        <v>1505</v>
      </c>
    </row>
    <row customHeight="1" ht="11.25">
      <c r="A21" s="0" t="s">
        <v>16</v>
      </c>
      <c r="B21" s="0" t="s">
        <v>99</v>
      </c>
      <c r="C21" s="0" t="s">
        <v>2330</v>
      </c>
      <c r="D21" s="0" t="s">
        <v>2369</v>
      </c>
      <c r="E21" s="0" t="s">
        <v>2370</v>
      </c>
      <c r="F21" s="0" t="s">
        <v>2334</v>
      </c>
      <c r="G21" s="0" t="s">
        <v>1514</v>
      </c>
    </row>
    <row customHeight="1" ht="11.25">
      <c r="A22" s="0" t="s">
        <v>16</v>
      </c>
      <c r="B22" s="0" t="s">
        <v>99</v>
      </c>
      <c r="C22" s="0" t="s">
        <v>2330</v>
      </c>
      <c r="D22" s="0" t="s">
        <v>2371</v>
      </c>
      <c r="E22" s="0" t="s">
        <v>2372</v>
      </c>
      <c r="F22" s="0" t="s">
        <v>2334</v>
      </c>
      <c r="G22" s="0" t="s">
        <v>1530</v>
      </c>
    </row>
    <row customHeight="1" ht="11.25">
      <c r="A23" s="0" t="s">
        <v>16</v>
      </c>
      <c r="B23" s="0" t="s">
        <v>2373</v>
      </c>
      <c r="C23" s="0" t="s">
        <v>2374</v>
      </c>
      <c r="D23" s="0" t="s">
        <v>2373</v>
      </c>
      <c r="E23" s="0" t="s">
        <v>2374</v>
      </c>
      <c r="F23" s="0" t="s">
        <v>2375</v>
      </c>
      <c r="G23" s="0" t="s">
        <v>1537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46A92-ED4B-8DDE-AF3B-0.61844AE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2410</v>
      </c>
      <c r="B1" s="836" t="s">
        <v>2411</v>
      </c>
      <c r="C1" s="836" t="s">
        <v>1164</v>
      </c>
    </row>
    <row customHeight="1" ht="11.25">
      <c r="A2" s="836">
        <v>4189678</v>
      </c>
      <c r="B2" s="836" t="s">
        <v>2412</v>
      </c>
      <c r="C2" s="836" t="s">
        <v>2413</v>
      </c>
    </row>
    <row customHeight="1" ht="11.25">
      <c r="A3" s="836">
        <v>4190415</v>
      </c>
      <c r="B3" s="836" t="s">
        <v>2414</v>
      </c>
      <c r="C3" s="836" t="s">
        <v>2413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2E28B-0853-6B25-1049-0.E495715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2415</v>
      </c>
      <c r="B1" s="164" t="s">
        <v>2416</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3BCC94-59C9-5F16-505F-0.BC2A3F4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2417</v>
      </c>
      <c r="B1" s="0" t="b">
        <v>1</v>
      </c>
    </row>
    <row customHeight="1" ht="11.25">
      <c r="A2" s="0" t="s">
        <v>2418</v>
      </c>
      <c r="B2" s="0" t="b">
        <v>0</v>
      </c>
    </row>
    <row customHeight="1" ht="11.25">
      <c r="A3" s="0" t="s">
        <v>2419</v>
      </c>
      <c r="B3" s="0" t="b">
        <v>0</v>
      </c>
    </row>
    <row customHeight="1" ht="11.25">
      <c r="A4" s="0" t="s">
        <v>2420</v>
      </c>
      <c r="B4" s="0" t="b">
        <v>1</v>
      </c>
    </row>
    <row customHeight="1" ht="11.25">
      <c r="A5" s="0" t="s">
        <v>2421</v>
      </c>
      <c r="B5" s="0" t="b">
        <v>0</v>
      </c>
    </row>
    <row customHeight="1" ht="11.25">
      <c r="A6" s="0" t="s">
        <v>2422</v>
      </c>
      <c r="B6" s="0" t="b">
        <v>0</v>
      </c>
    </row>
    <row customHeight="1" ht="11.25">
      <c r="A7" s="0" t="s">
        <v>2423</v>
      </c>
      <c r="B7" s="0" t="b">
        <v>0</v>
      </c>
    </row>
    <row customHeight="1" ht="11.25">
      <c r="A8" s="0" t="s">
        <v>2424</v>
      </c>
      <c r="B8" s="0" t="b">
        <v>0</v>
      </c>
    </row>
    <row customHeight="1" ht="11.25">
      <c r="A9" s="0" t="s">
        <v>2425</v>
      </c>
      <c r="B9" s="0" t="b">
        <v>0</v>
      </c>
    </row>
    <row customHeight="1" ht="11.25">
      <c r="A10" s="0" t="s">
        <v>2426</v>
      </c>
      <c r="B10" s="0" t="b">
        <v>0</v>
      </c>
    </row>
    <row customHeight="1" ht="11.25">
      <c r="A11" s="0" t="s">
        <v>2427</v>
      </c>
      <c r="B11" s="0" t="b">
        <v>1</v>
      </c>
    </row>
    <row customHeight="1" ht="11.25">
      <c r="A12" s="0" t="s">
        <v>2428</v>
      </c>
      <c r="B12" s="0" t="b">
        <v>0</v>
      </c>
    </row>
    <row customHeight="1" ht="11.25">
      <c r="A13" s="0" t="s">
        <v>2429</v>
      </c>
      <c r="B13" s="0" t="b">
        <v>0</v>
      </c>
    </row>
    <row customHeight="1" ht="11.25">
      <c r="A14" s="0" t="s">
        <v>2430</v>
      </c>
      <c r="B14" s="0" t="b">
        <v>0</v>
      </c>
    </row>
    <row customHeight="1" ht="11.25">
      <c r="A15" s="0" t="s">
        <v>2431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84F68-F5CD-02A9-C6AD-0.36C1551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59A00C-5F22-799D-A9AB-0.C33DE2F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2432</v>
      </c>
      <c r="B1" s="68" t="s">
        <v>2433</v>
      </c>
    </row>
    <row customHeight="1" ht="11.25">
      <c r="A2" s="65" t="s">
        <v>2434</v>
      </c>
      <c r="B2" s="65" t="s">
        <v>2435</v>
      </c>
    </row>
    <row customHeight="1" ht="11.25">
      <c r="A3" s="65" t="s">
        <v>2436</v>
      </c>
      <c r="B3" s="65" t="s">
        <v>2437</v>
      </c>
    </row>
    <row customHeight="1" ht="11.25">
      <c r="A4" s="65" t="s">
        <v>2438</v>
      </c>
      <c r="B4" s="65" t="s">
        <v>2439</v>
      </c>
    </row>
    <row customHeight="1" ht="11.25">
      <c r="A5" s="65" t="s">
        <v>2440</v>
      </c>
      <c r="B5" s="65" t="s">
        <v>2441</v>
      </c>
    </row>
    <row customHeight="1" ht="11.25">
      <c r="A6" s="65" t="s">
        <v>2442</v>
      </c>
      <c r="B6" s="65" t="s">
        <v>2443</v>
      </c>
    </row>
    <row customHeight="1" ht="11.25">
      <c r="A7" s="65" t="s">
        <v>2444</v>
      </c>
      <c r="B7" s="65" t="s">
        <v>2445</v>
      </c>
    </row>
    <row customHeight="1" ht="11.25">
      <c r="A8" s="65" t="s">
        <v>2446</v>
      </c>
      <c r="B8" s="65" t="s">
        <v>2447</v>
      </c>
    </row>
    <row customHeight="1" ht="11.25">
      <c r="A9" s="65" t="s">
        <v>2448</v>
      </c>
      <c r="B9" s="65" t="s">
        <v>2449</v>
      </c>
    </row>
    <row customHeight="1" ht="11.25">
      <c r="A10" s="65" t="s">
        <v>2450</v>
      </c>
      <c r="B10" s="65" t="s">
        <v>2451</v>
      </c>
    </row>
    <row customHeight="1" ht="11.25">
      <c r="A11" s="65" t="s">
        <v>2452</v>
      </c>
      <c r="B11" s="65" t="s">
        <v>2453</v>
      </c>
    </row>
    <row customHeight="1" ht="11.25">
      <c r="A12" s="65" t="s">
        <v>2454</v>
      </c>
      <c r="B12" s="65" t="s">
        <v>2455</v>
      </c>
    </row>
    <row customHeight="1" ht="11.25">
      <c r="A13" s="65" t="s">
        <v>2456</v>
      </c>
      <c r="B13" s="65" t="s">
        <v>2457</v>
      </c>
    </row>
    <row customHeight="1" ht="11.25">
      <c r="A14" s="65" t="s">
        <v>2458</v>
      </c>
      <c r="B14" s="65" t="s">
        <v>2459</v>
      </c>
    </row>
    <row customHeight="1" ht="11.25">
      <c r="A15" s="65" t="s">
        <v>2460</v>
      </c>
      <c r="B15" s="65" t="s">
        <v>2461</v>
      </c>
    </row>
    <row customHeight="1" ht="11.25">
      <c r="A16" s="65" t="s">
        <v>2462</v>
      </c>
      <c r="B16" s="65" t="s">
        <v>2463</v>
      </c>
    </row>
    <row customHeight="1" ht="11.25">
      <c r="A17" s="65" t="s">
        <v>2464</v>
      </c>
      <c r="B17" s="65" t="s">
        <v>2465</v>
      </c>
    </row>
    <row customHeight="1" ht="11.25">
      <c r="A18" s="65" t="s">
        <v>2466</v>
      </c>
      <c r="B18" s="65" t="s">
        <v>2467</v>
      </c>
    </row>
    <row customHeight="1" ht="11.25">
      <c r="A19" s="65" t="s">
        <v>2468</v>
      </c>
      <c r="B19" s="65" t="s">
        <v>2469</v>
      </c>
    </row>
    <row customHeight="1" ht="11.25">
      <c r="A20" s="65" t="s">
        <v>2470</v>
      </c>
      <c r="B20" s="65" t="s">
        <v>2471</v>
      </c>
    </row>
    <row customHeight="1" ht="11.25">
      <c r="A21" s="65" t="s">
        <v>2472</v>
      </c>
      <c r="B21" s="65" t="s">
        <v>2473</v>
      </c>
    </row>
    <row customHeight="1" ht="11.25">
      <c r="A22" s="65" t="s">
        <v>2474</v>
      </c>
      <c r="B22" s="65" t="s">
        <v>2475</v>
      </c>
    </row>
    <row customHeight="1" ht="11.25">
      <c r="A23" s="65" t="s">
        <v>2476</v>
      </c>
      <c r="B23" s="65" t="s">
        <v>2477</v>
      </c>
    </row>
    <row customHeight="1" ht="11.25">
      <c r="A24" s="65" t="s">
        <v>2478</v>
      </c>
      <c r="B24" s="65" t="s">
        <v>2479</v>
      </c>
    </row>
    <row customHeight="1" ht="11.25">
      <c r="A25" s="65" t="s">
        <v>2480</v>
      </c>
      <c r="B25" s="65" t="s">
        <v>2481</v>
      </c>
    </row>
    <row customHeight="1" ht="11.25">
      <c r="A26" s="65" t="s">
        <v>2482</v>
      </c>
      <c r="B26" s="65" t="s">
        <v>2483</v>
      </c>
    </row>
    <row customHeight="1" ht="11.25">
      <c r="A27" s="65" t="s">
        <v>2484</v>
      </c>
      <c r="B27" s="65" t="s">
        <v>2485</v>
      </c>
    </row>
    <row customHeight="1" ht="11.25">
      <c r="A28" s="65" t="s">
        <v>2486</v>
      </c>
      <c r="B28" s="65" t="s">
        <v>2487</v>
      </c>
    </row>
    <row customHeight="1" ht="11.25">
      <c r="A29" s="65" t="s">
        <v>2488</v>
      </c>
      <c r="B29" s="65" t="s">
        <v>2489</v>
      </c>
    </row>
    <row customHeight="1" ht="11.25">
      <c r="A30" s="65" t="s">
        <v>2490</v>
      </c>
      <c r="B30" s="65" t="s">
        <v>2491</v>
      </c>
    </row>
    <row customHeight="1" ht="11.25">
      <c r="A31" s="65" t="s">
        <v>2492</v>
      </c>
      <c r="B31" s="65" t="s">
        <v>2493</v>
      </c>
    </row>
    <row customHeight="1" ht="11.25">
      <c r="A32" s="65" t="s">
        <v>2494</v>
      </c>
      <c r="B32" s="65" t="s">
        <v>2495</v>
      </c>
    </row>
    <row customHeight="1" ht="11.25">
      <c r="A33" s="65" t="s">
        <v>2496</v>
      </c>
      <c r="B33" s="65" t="s">
        <v>2497</v>
      </c>
    </row>
    <row customHeight="1" ht="11.25">
      <c r="A34" s="65" t="s">
        <v>2498</v>
      </c>
      <c r="B34" s="65" t="s">
        <v>2499</v>
      </c>
    </row>
    <row customHeight="1" ht="11.25">
      <c r="A35" s="65" t="s">
        <v>2500</v>
      </c>
      <c r="B35" s="65" t="s">
        <v>2501</v>
      </c>
    </row>
    <row customHeight="1" ht="11.25">
      <c r="A36" s="65" t="s">
        <v>2502</v>
      </c>
      <c r="B36" s="65" t="s">
        <v>2503</v>
      </c>
    </row>
    <row customHeight="1" ht="11.25">
      <c r="A37" s="65" t="s">
        <v>2504</v>
      </c>
      <c r="B37" s="65" t="s">
        <v>2505</v>
      </c>
    </row>
    <row customHeight="1" ht="11.25">
      <c r="A38" s="65" t="s">
        <v>2506</v>
      </c>
      <c r="B38" s="65" t="s">
        <v>2507</v>
      </c>
    </row>
    <row customHeight="1" ht="11.25">
      <c r="A39" s="65" t="s">
        <v>2508</v>
      </c>
      <c r="B39" s="65" t="s">
        <v>2509</v>
      </c>
    </row>
    <row customHeight="1" ht="11.25">
      <c r="A40" s="65" t="s">
        <v>2510</v>
      </c>
      <c r="B40" s="65" t="s">
        <v>2511</v>
      </c>
    </row>
    <row customHeight="1" ht="11.25">
      <c r="A41" s="65" t="s">
        <v>2512</v>
      </c>
      <c r="B41" s="65" t="s">
        <v>2513</v>
      </c>
    </row>
    <row customHeight="1" ht="11.25">
      <c r="A42" s="65" t="s">
        <v>2514</v>
      </c>
      <c r="B42" s="65" t="s">
        <v>2515</v>
      </c>
    </row>
    <row customHeight="1" ht="11.25">
      <c r="A43" s="65" t="s">
        <v>2516</v>
      </c>
      <c r="B43" s="65" t="s">
        <v>2517</v>
      </c>
    </row>
    <row customHeight="1" ht="11.25">
      <c r="A44" s="65" t="s">
        <v>2518</v>
      </c>
      <c r="B44" s="65" t="s">
        <v>2519</v>
      </c>
    </row>
    <row customHeight="1" ht="11.25">
      <c r="A45" s="65" t="s">
        <v>2520</v>
      </c>
      <c r="B45" s="65" t="s">
        <v>2521</v>
      </c>
    </row>
    <row customHeight="1" ht="11.25">
      <c r="A46" s="65" t="s">
        <v>2522</v>
      </c>
      <c r="B46" s="65" t="s">
        <v>2523</v>
      </c>
    </row>
    <row customHeight="1" ht="11.25">
      <c r="A47" s="65" t="s">
        <v>2524</v>
      </c>
      <c r="B47" s="65" t="s">
        <v>2525</v>
      </c>
    </row>
    <row customHeight="1" ht="11.25">
      <c r="A48" s="65" t="s">
        <v>2526</v>
      </c>
      <c r="B48" s="65" t="s">
        <v>2527</v>
      </c>
    </row>
    <row customHeight="1" ht="11.25">
      <c r="A49" s="65" t="s">
        <v>2528</v>
      </c>
      <c r="B49" s="65" t="s">
        <v>2529</v>
      </c>
    </row>
    <row customHeight="1" ht="11.25">
      <c r="A50" s="65" t="s">
        <v>2530</v>
      </c>
      <c r="B50" s="65" t="s">
        <v>2531</v>
      </c>
    </row>
    <row customHeight="1" ht="11.25">
      <c r="A51" s="65" t="s">
        <v>2532</v>
      </c>
      <c r="B51" s="65" t="s">
        <v>2533</v>
      </c>
    </row>
    <row customHeight="1" ht="11.25">
      <c r="A52" s="65" t="s">
        <v>2534</v>
      </c>
      <c r="B52" s="65" t="s">
        <v>2535</v>
      </c>
    </row>
    <row customHeight="1" ht="11.25">
      <c r="A53" s="65" t="s">
        <v>2536</v>
      </c>
      <c r="B53" s="65" t="s">
        <v>2537</v>
      </c>
    </row>
    <row customHeight="1" ht="11.25">
      <c r="A54" s="65" t="s">
        <v>2538</v>
      </c>
      <c r="B54" s="65" t="s">
        <v>2539</v>
      </c>
    </row>
    <row customHeight="1" ht="11.25">
      <c r="A55" s="65" t="s">
        <v>2540</v>
      </c>
      <c r="B55" s="65" t="s">
        <v>2541</v>
      </c>
    </row>
    <row customHeight="1" ht="11.25">
      <c r="A56" s="65" t="s">
        <v>2542</v>
      </c>
      <c r="B56" s="65" t="s">
        <v>2543</v>
      </c>
    </row>
    <row customHeight="1" ht="11.25">
      <c r="A57" s="65" t="s">
        <v>2544</v>
      </c>
      <c r="B57" s="65" t="s">
        <v>2545</v>
      </c>
    </row>
    <row customHeight="1" ht="11.25">
      <c r="A58" s="65" t="s">
        <v>2546</v>
      </c>
      <c r="B58" s="65" t="s">
        <v>2547</v>
      </c>
    </row>
    <row customHeight="1" ht="11.25">
      <c r="A59" s="65" t="s">
        <v>2548</v>
      </c>
      <c r="B59" s="65" t="s">
        <v>2549</v>
      </c>
    </row>
    <row customHeight="1" ht="11.25">
      <c r="A60" s="65" t="s">
        <v>2550</v>
      </c>
      <c r="B60" s="65" t="s">
        <v>2551</v>
      </c>
    </row>
    <row customHeight="1" ht="11.25">
      <c r="A61" s="65"/>
      <c r="B61" s="65" t="s">
        <v>2552</v>
      </c>
    </row>
    <row customHeight="1" ht="11.25">
      <c r="A62" s="65"/>
      <c r="B62" s="65" t="s">
        <v>2553</v>
      </c>
    </row>
    <row customHeight="1" ht="11.25">
      <c r="A63" s="65"/>
      <c r="B63" s="65" t="s">
        <v>2554</v>
      </c>
    </row>
    <row customHeight="1" ht="11.25">
      <c r="A64" s="65"/>
      <c r="B64" s="65" t="s">
        <v>2555</v>
      </c>
    </row>
    <row customHeight="1" ht="11.25">
      <c r="A65" s="65"/>
      <c r="B65" s="65" t="s">
        <v>2556</v>
      </c>
    </row>
    <row customHeight="1" ht="11.25">
      <c r="A66" s="65"/>
      <c r="B66" s="65" t="s">
        <v>2557</v>
      </c>
    </row>
    <row customHeight="1" ht="11.25">
      <c r="A67" s="65"/>
      <c r="B67" s="65" t="s">
        <v>2558</v>
      </c>
    </row>
    <row customHeight="1" ht="11.25">
      <c r="A68" s="65"/>
      <c r="B68" s="65" t="s">
        <v>2559</v>
      </c>
    </row>
    <row customHeight="1" ht="11.25">
      <c r="A69" s="65"/>
      <c r="B69" s="65" t="s">
        <v>2560</v>
      </c>
    </row>
    <row customHeight="1" ht="11.25">
      <c r="A70" s="65"/>
      <c r="B70" s="65" t="s">
        <v>2561</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642BF-A2D2-0E0F-25BA-0.0F72C1D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2562</v>
      </c>
    </row>
    <row customHeight="1" ht="90">
      <c r="B2" s="95" t="s">
        <v>2563</v>
      </c>
    </row>
    <row customHeight="1" ht="67.5">
      <c r="B3" s="95" t="s">
        <v>2564</v>
      </c>
    </row>
    <row customHeight="1" ht="33.75">
      <c r="B4" s="95" t="s">
        <v>2565</v>
      </c>
    </row>
    <row customHeight="1" ht="11.25">
      <c r="B5" s="95" t="s">
        <v>2566</v>
      </c>
    </row>
    <row customHeight="1" ht="22.5">
      <c r="B6" s="95" t="s">
        <v>2567</v>
      </c>
    </row>
    <row customHeight="1" ht="22.5">
      <c r="B7" s="95" t="s">
        <v>2568</v>
      </c>
    </row>
    <row customHeight="1" ht="22.5">
      <c r="B8" s="95" t="s">
        <v>2569</v>
      </c>
    </row>
    <row customHeight="1" ht="22.5">
      <c r="B9" s="95" t="s">
        <v>2570</v>
      </c>
    </row>
    <row customHeight="1" ht="56.25">
      <c r="B10" s="95" t="s">
        <v>2571</v>
      </c>
    </row>
    <row customHeight="1" ht="12.75">
      <c r="B11" s="160" t="s">
        <v>2572</v>
      </c>
    </row>
    <row customHeight="1" ht="11.25">
      <c r="B12" s="94" t="s">
        <v>2573</v>
      </c>
    </row>
    <row customHeight="1" ht="22.5">
      <c r="B13" s="95" t="s">
        <v>2574</v>
      </c>
    </row>
    <row customHeight="1" ht="67.5">
      <c r="B14" s="95" t="s">
        <v>2575</v>
      </c>
    </row>
    <row customHeight="1" ht="22.5">
      <c r="B15" s="95" t="s">
        <v>2576</v>
      </c>
    </row>
    <row customHeight="1" ht="11.25">
      <c r="B16" s="94" t="s">
        <v>2577</v>
      </c>
      <c r="D16" s="101"/>
    </row>
    <row customHeight="1" ht="33.75">
      <c r="B17" s="95" t="s">
        <v>2578</v>
      </c>
    </row>
    <row customHeight="1" ht="33.75">
      <c r="B18" s="95" t="s">
        <v>2579</v>
      </c>
    </row>
    <row customHeight="1" ht="11.25">
      <c r="B19" s="95" t="s">
        <v>2580</v>
      </c>
    </row>
    <row customHeight="1" ht="33.75">
      <c r="B20" s="95" t="s">
        <v>2581</v>
      </c>
    </row>
    <row customHeight="1" ht="11.25">
      <c r="B21" s="94" t="s">
        <v>2582</v>
      </c>
    </row>
    <row customHeight="1" ht="11.25">
      <c r="B22" s="95" t="s">
        <v>2583</v>
      </c>
    </row>
    <row r="24" customHeight="1" ht="22.5">
      <c r="B24" s="162" t="s">
        <v>2584</v>
      </c>
    </row>
    <row r="26" customHeight="1" ht="11.25">
      <c r="B26" s="94" t="s">
        <v>2585</v>
      </c>
    </row>
    <row customHeight="1" ht="22.5">
      <c r="B27" s="161" t="s">
        <v>395</v>
      </c>
    </row>
    <row customHeight="1" ht="56.25">
      <c r="B28" s="161" t="s">
        <v>2586</v>
      </c>
    </row>
    <row customHeight="1" ht="11.25">
      <c r="B29" s="211" t="s">
        <v>2587</v>
      </c>
    </row>
    <row customHeight="1" ht="22.5">
      <c r="B30" s="161" t="s">
        <v>2588</v>
      </c>
    </row>
    <row r="32" customHeight="1" ht="11.25">
      <c r="A32" s="189"/>
      <c r="B32" s="190" t="s">
        <v>2589</v>
      </c>
    </row>
    <row customHeight="1" ht="14.25">
      <c r="A33" s="191">
        <v>1</v>
      </c>
      <c r="B33" s="192" t="s">
        <v>2590</v>
      </c>
    </row>
    <row customHeight="1" ht="14.25">
      <c r="A34" s="191">
        <v>2</v>
      </c>
      <c r="B34" s="192" t="s">
        <v>2591</v>
      </c>
    </row>
    <row customHeight="1" ht="11.25">
      <c r="B35" s="190" t="s">
        <v>2592</v>
      </c>
    </row>
    <row customHeight="1" ht="11.25">
      <c r="B36" s="192" t="s">
        <v>2593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518F8-9DA1-094D-6C02-0.4126F91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ИМУП «ПОСЖИЛКОМСЕРВИС»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87</v>
      </c>
      <c r="E11" s="2224" t="s">
        <v>105</v>
      </c>
      <c r="F11" s="2193" t="s">
        <v>87</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